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60" yWindow="90" windowWidth="12810" windowHeight="12645" activeTab="1"/>
  </bookViews>
  <sheets>
    <sheet name="GF Rev" sheetId="1" r:id="rId1"/>
    <sheet name="GF Exp" sheetId="2" r:id="rId2"/>
    <sheet name="WF Rev-Exp" sheetId="3" r:id="rId3"/>
    <sheet name="SF Rev-Exp" sheetId="4" r:id="rId4"/>
    <sheet name="Other" sheetId="5" r:id="rId5"/>
  </sheets>
  <definedNames/>
  <calcPr fullCalcOnLoad="1"/>
</workbook>
</file>

<file path=xl/sharedStrings.xml><?xml version="1.0" encoding="utf-8"?>
<sst xmlns="http://schemas.openxmlformats.org/spreadsheetml/2006/main" count="160" uniqueCount="99">
  <si>
    <t>BUDGET</t>
  </si>
  <si>
    <t>PRE AUDIT</t>
  </si>
  <si>
    <t>TAXES</t>
  </si>
  <si>
    <t>Ad Valorem Taxes</t>
  </si>
  <si>
    <t>Drainage Parcel Taxes</t>
  </si>
  <si>
    <t>Road Parcel Taxes</t>
  </si>
  <si>
    <t>Community Development Parcel Taxes</t>
  </si>
  <si>
    <t>Utility Taxes</t>
  </si>
  <si>
    <t>Grant in Lieu of Taxes</t>
  </si>
  <si>
    <t>TOTAL TAXES</t>
  </si>
  <si>
    <t>SALE OF SERVICES</t>
  </si>
  <si>
    <t>Garbage Service</t>
  </si>
  <si>
    <t>Other Services</t>
  </si>
  <si>
    <t>TOTAL SALE OF SERVICES</t>
  </si>
  <si>
    <t>OTHER REVENUES FROM OWN SOURCES</t>
  </si>
  <si>
    <t>Licenses &amp; Permits</t>
  </si>
  <si>
    <t>Rentals</t>
  </si>
  <si>
    <t>Miscellaneous</t>
  </si>
  <si>
    <t>TOTAL REVENUES FROM OWN SOURCES</t>
  </si>
  <si>
    <t>UNCONDITIONAL TRANSFERS</t>
  </si>
  <si>
    <t>CONDITIONAL TRANSFERS</t>
  </si>
  <si>
    <t>INTERNAL TRANSFER</t>
  </si>
  <si>
    <t>Water Fund Administration</t>
  </si>
  <si>
    <t>Sewer Fund Administration</t>
  </si>
  <si>
    <t>Other Transfers</t>
  </si>
  <si>
    <t>TOTAL INTERNAL TRANSFERS</t>
  </si>
  <si>
    <t>COLLECTIONS FOR OTHERS</t>
  </si>
  <si>
    <t>TOTAL GENERAL FUND REVENUES</t>
  </si>
  <si>
    <t>Recreation Services</t>
  </si>
  <si>
    <t>GENERAL GOVERNMENT SERVICES</t>
  </si>
  <si>
    <t>Legislative</t>
  </si>
  <si>
    <t>General Administration</t>
  </si>
  <si>
    <t>Other General Government Services</t>
  </si>
  <si>
    <t>TOTAL GENERAL GOVT SERVICES</t>
  </si>
  <si>
    <t>PROTECTIVE SERVICES</t>
  </si>
  <si>
    <t>Bylaw Enforcement</t>
  </si>
  <si>
    <t>Other Protective Services</t>
  </si>
  <si>
    <t>TOTAL PROTECTIVE SERVICES</t>
  </si>
  <si>
    <t>TRANSPORTATION SERVICES</t>
  </si>
  <si>
    <t>Equipment Operation &amp; Maintenance</t>
  </si>
  <si>
    <t>Workshop</t>
  </si>
  <si>
    <t>General Public Works</t>
  </si>
  <si>
    <t>Road Maintenance</t>
  </si>
  <si>
    <t>Traffic Services</t>
  </si>
  <si>
    <t>TOTAL TRANSPORTATION SERVICES</t>
  </si>
  <si>
    <t>ENVIRONMENTAL HEALTH SERVICES</t>
  </si>
  <si>
    <t>RECREATION &amp; CULTURAL SERVICES</t>
  </si>
  <si>
    <t>Recreation Commission</t>
  </si>
  <si>
    <t>Community Hall</t>
  </si>
  <si>
    <t>Parks</t>
  </si>
  <si>
    <t>TOTAL RECREATION &amp; CULTURE</t>
  </si>
  <si>
    <t>FISCAL SERVICES</t>
  </si>
  <si>
    <t>Debt Servicing</t>
  </si>
  <si>
    <t>Transfer to Other Funds</t>
  </si>
  <si>
    <t>Transfer of Taxes Collected for Others</t>
  </si>
  <si>
    <t>TOTAL FISCAL SERVICES</t>
  </si>
  <si>
    <t>CAPITAL PROJECTS</t>
  </si>
  <si>
    <t>Administration</t>
  </si>
  <si>
    <t>Public Works</t>
  </si>
  <si>
    <t>Recreation</t>
  </si>
  <si>
    <t>TOTAL CAPITAL PROJECTS</t>
  </si>
  <si>
    <t>TOTAL GENERAL EXPENDITURES</t>
  </si>
  <si>
    <t>General Fund Surplus (Deficit)</t>
  </si>
  <si>
    <t>Consolidated Funds Surplus (Deficit)</t>
  </si>
  <si>
    <t>WATER FUND REVENUES</t>
  </si>
  <si>
    <t>OTHER REVENUES</t>
  </si>
  <si>
    <t>TOTAL WATER FUND REVENUES</t>
  </si>
  <si>
    <t>WATER FUND EXPENDITURES</t>
  </si>
  <si>
    <t>Water Supply &amp; Distribution System</t>
  </si>
  <si>
    <t>Pumping</t>
  </si>
  <si>
    <t>Water Supply and Distribution</t>
  </si>
  <si>
    <t>TOTAL ENVIRONMENTAL HEALTH</t>
  </si>
  <si>
    <t>Long-Term Interest</t>
  </si>
  <si>
    <t>Principal Installments</t>
  </si>
  <si>
    <t>TOTAL WATER FUND EXPENDITURES</t>
  </si>
  <si>
    <t>SURPLUS (DEFICIT)</t>
  </si>
  <si>
    <t>SEWER FUND REVENUES</t>
  </si>
  <si>
    <t>INTERNAL TRANSFERS</t>
  </si>
  <si>
    <t>TOTAL SEWER FUND REVENUES</t>
  </si>
  <si>
    <t xml:space="preserve">SEWER FUND EXPENDITURES </t>
  </si>
  <si>
    <t>Collection System Maintenance</t>
  </si>
  <si>
    <t>Lift Station Maintenance</t>
  </si>
  <si>
    <t>Sewage Treatment Plant</t>
  </si>
  <si>
    <t xml:space="preserve">TOTAL SEWER FUND EXPENDITURES </t>
  </si>
  <si>
    <t>Revenue Source</t>
  </si>
  <si>
    <t>Dollar Value</t>
  </si>
  <si>
    <t>% of Total Revenue</t>
  </si>
  <si>
    <t>Property Taxes</t>
  </si>
  <si>
    <t>Parcel Taxes</t>
  </si>
  <si>
    <t>User Fees and Charges</t>
  </si>
  <si>
    <t>Other Sources</t>
  </si>
  <si>
    <t>Proceeds from Borrowing</t>
  </si>
  <si>
    <t>Government Grants</t>
  </si>
  <si>
    <t>Total</t>
  </si>
  <si>
    <t>GENERAL PUBLIC WORKS</t>
  </si>
  <si>
    <t>TOTAL GENERAL PUBLIC WORKS</t>
  </si>
  <si>
    <t>General Public Works Equipment</t>
  </si>
  <si>
    <t>COMMUNITY &amp; PLANNING SERVICES</t>
  </si>
  <si>
    <t>ENVIRONMENTAL &amp; PLANNING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</si>
</sst>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_);\(0.00\)"/>
    <numFmt numFmtId="169" formatCode="0_);\(0\)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9" fontId="0" fillId="0" borderId="0" xfId="0" applyNumberFormat="1" applyAlignment="1">
      <alignment/>
    </xf>
    <xf numFmtId="3" fontId="2" fillId="0" borderId="14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37" fontId="2" fillId="0" borderId="0" xfId="0" applyNumberFormat="1" applyFont="1" applyAlignment="1">
      <alignment horizontal="center"/>
    </xf>
    <xf numFmtId="37" fontId="2" fillId="0" borderId="11" xfId="0" applyNumberFormat="1" applyFont="1" applyBorder="1" applyAlignment="1">
      <alignment horizontal="center"/>
    </xf>
    <xf numFmtId="37" fontId="2" fillId="0" borderId="1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H36" sqref="A1:H36"/>
    </sheetView>
  </sheetViews>
  <sheetFormatPr defaultColWidth="9.140625" defaultRowHeight="12.75"/>
  <cols>
    <col min="1" max="1" width="30.57421875" style="0" customWidth="1"/>
  </cols>
  <sheetData>
    <row r="1" spans="1:8" ht="12.75">
      <c r="A1" s="1"/>
      <c r="B1" s="2">
        <v>2010</v>
      </c>
      <c r="C1" s="2">
        <v>2010</v>
      </c>
      <c r="D1" s="10">
        <v>2011</v>
      </c>
      <c r="E1" s="2">
        <v>2012</v>
      </c>
      <c r="F1" s="2">
        <v>2013</v>
      </c>
      <c r="G1" s="2">
        <v>2014</v>
      </c>
      <c r="H1" s="2">
        <v>2015</v>
      </c>
    </row>
    <row r="2" spans="1:8" ht="12.75">
      <c r="A2" s="2"/>
      <c r="B2" s="2" t="s">
        <v>0</v>
      </c>
      <c r="C2" s="2" t="s">
        <v>1</v>
      </c>
      <c r="D2" s="11" t="s">
        <v>0</v>
      </c>
      <c r="E2" s="2" t="s">
        <v>0</v>
      </c>
      <c r="F2" s="2" t="s">
        <v>0</v>
      </c>
      <c r="G2" s="2" t="s">
        <v>0</v>
      </c>
      <c r="H2" s="2" t="s">
        <v>0</v>
      </c>
    </row>
    <row r="3" spans="1:8" ht="12.75">
      <c r="A3" s="1"/>
      <c r="B3" s="2"/>
      <c r="C3" s="2"/>
      <c r="D3" s="11"/>
      <c r="E3" s="1"/>
      <c r="F3" s="1"/>
      <c r="G3" s="1"/>
      <c r="H3" s="3"/>
    </row>
    <row r="4" spans="1:8" ht="12.75">
      <c r="A4" s="4" t="s">
        <v>2</v>
      </c>
      <c r="B4" s="2"/>
      <c r="C4" s="2"/>
      <c r="D4" s="11"/>
      <c r="E4" s="1"/>
      <c r="F4" s="1"/>
      <c r="G4" s="1"/>
      <c r="H4" s="3"/>
    </row>
    <row r="5" spans="1:8" ht="12.75">
      <c r="A5" s="1" t="s">
        <v>3</v>
      </c>
      <c r="B5" s="5">
        <v>85657</v>
      </c>
      <c r="C5" s="5">
        <v>85658</v>
      </c>
      <c r="D5" s="12">
        <v>88164</v>
      </c>
      <c r="E5" s="5">
        <f aca="true" t="shared" si="0" ref="E5:H8">D5*1.015</f>
        <v>89486.45999999999</v>
      </c>
      <c r="F5" s="5">
        <f t="shared" si="0"/>
        <v>90828.75689999998</v>
      </c>
      <c r="G5" s="5">
        <f t="shared" si="0"/>
        <v>92191.18825349997</v>
      </c>
      <c r="H5" s="5">
        <f t="shared" si="0"/>
        <v>93574.05607730246</v>
      </c>
    </row>
    <row r="6" spans="1:8" ht="12.75">
      <c r="A6" s="1" t="s">
        <v>4</v>
      </c>
      <c r="B6" s="5">
        <v>23000</v>
      </c>
      <c r="C6" s="5">
        <v>23000</v>
      </c>
      <c r="D6" s="12">
        <v>23690</v>
      </c>
      <c r="E6" s="5">
        <f t="shared" si="0"/>
        <v>24045.35</v>
      </c>
      <c r="F6" s="5">
        <f t="shared" si="0"/>
        <v>24406.030249999996</v>
      </c>
      <c r="G6" s="5">
        <f t="shared" si="0"/>
        <v>24772.120703749995</v>
      </c>
      <c r="H6" s="5">
        <f t="shared" si="0"/>
        <v>25143.702514306242</v>
      </c>
    </row>
    <row r="7" spans="1:8" ht="12.75">
      <c r="A7" s="1" t="s">
        <v>5</v>
      </c>
      <c r="B7" s="5">
        <v>115000</v>
      </c>
      <c r="C7" s="5">
        <v>115000</v>
      </c>
      <c r="D7" s="12">
        <v>119600</v>
      </c>
      <c r="E7" s="5">
        <f t="shared" si="0"/>
        <v>121393.99999999999</v>
      </c>
      <c r="F7" s="5">
        <f t="shared" si="0"/>
        <v>123214.90999999997</v>
      </c>
      <c r="G7" s="5">
        <f t="shared" si="0"/>
        <v>125063.13364999996</v>
      </c>
      <c r="H7" s="5">
        <f t="shared" si="0"/>
        <v>126939.08065474995</v>
      </c>
    </row>
    <row r="8" spans="1:8" ht="12.75">
      <c r="A8" s="1" t="s">
        <v>6</v>
      </c>
      <c r="B8" s="5">
        <v>2300</v>
      </c>
      <c r="C8" s="5">
        <v>2300</v>
      </c>
      <c r="D8" s="12">
        <v>2369</v>
      </c>
      <c r="E8" s="5">
        <f t="shared" si="0"/>
        <v>2404.535</v>
      </c>
      <c r="F8" s="5">
        <f t="shared" si="0"/>
        <v>2440.6030249999994</v>
      </c>
      <c r="G8" s="5">
        <f t="shared" si="0"/>
        <v>2477.2120703749993</v>
      </c>
      <c r="H8" s="5">
        <f t="shared" si="0"/>
        <v>2514.370251430624</v>
      </c>
    </row>
    <row r="9" spans="1:8" ht="12.75">
      <c r="A9" s="1" t="s">
        <v>7</v>
      </c>
      <c r="B9" s="5">
        <v>11359</v>
      </c>
      <c r="C9" s="5">
        <v>11359</v>
      </c>
      <c r="D9" s="12">
        <v>11881</v>
      </c>
      <c r="E9" s="5">
        <v>12000</v>
      </c>
      <c r="F9" s="5">
        <v>12000</v>
      </c>
      <c r="G9" s="5">
        <v>12000</v>
      </c>
      <c r="H9" s="5">
        <v>12000</v>
      </c>
    </row>
    <row r="10" spans="1:8" ht="12.75">
      <c r="A10" s="1" t="s">
        <v>8</v>
      </c>
      <c r="B10" s="5">
        <v>2500</v>
      </c>
      <c r="C10" s="5">
        <v>2881</v>
      </c>
      <c r="D10" s="12">
        <v>2500</v>
      </c>
      <c r="E10" s="5">
        <v>2600</v>
      </c>
      <c r="F10" s="5">
        <v>2600</v>
      </c>
      <c r="G10" s="5">
        <v>2600</v>
      </c>
      <c r="H10" s="5">
        <v>2600</v>
      </c>
    </row>
    <row r="11" spans="1:9" ht="12.75">
      <c r="A11" s="4" t="s">
        <v>9</v>
      </c>
      <c r="B11" s="6">
        <f aca="true" t="shared" si="1" ref="B11:H11">SUM(B5:B10)</f>
        <v>239816</v>
      </c>
      <c r="C11" s="6">
        <f t="shared" si="1"/>
        <v>240198</v>
      </c>
      <c r="D11" s="13">
        <f t="shared" si="1"/>
        <v>248204</v>
      </c>
      <c r="E11" s="6">
        <f t="shared" si="1"/>
        <v>251930.345</v>
      </c>
      <c r="F11" s="6">
        <f t="shared" si="1"/>
        <v>255490.30017499995</v>
      </c>
      <c r="G11" s="6">
        <f t="shared" si="1"/>
        <v>259103.65467762496</v>
      </c>
      <c r="H11" s="6">
        <f t="shared" si="1"/>
        <v>262771.20949778927</v>
      </c>
      <c r="I11" s="31">
        <f>H11-D11</f>
        <v>14567.20949778927</v>
      </c>
    </row>
    <row r="12" spans="1:8" ht="12.75">
      <c r="A12" s="1"/>
      <c r="B12" s="2"/>
      <c r="C12" s="2"/>
      <c r="D12" s="11"/>
      <c r="E12" s="1"/>
      <c r="F12" s="2"/>
      <c r="G12" s="2"/>
      <c r="H12" s="3"/>
    </row>
    <row r="13" spans="1:8" ht="12.75">
      <c r="A13" s="4" t="s">
        <v>10</v>
      </c>
      <c r="B13" s="2"/>
      <c r="C13" s="2"/>
      <c r="D13" s="11"/>
      <c r="E13" s="1"/>
      <c r="F13" s="2"/>
      <c r="G13" s="2"/>
      <c r="H13" s="3"/>
    </row>
    <row r="14" spans="1:8" ht="12.75">
      <c r="A14" s="1" t="s">
        <v>11</v>
      </c>
      <c r="B14" s="5">
        <v>16350</v>
      </c>
      <c r="C14" s="5">
        <v>19563</v>
      </c>
      <c r="D14" s="12">
        <v>18040</v>
      </c>
      <c r="E14" s="5">
        <v>18000</v>
      </c>
      <c r="F14" s="5">
        <v>18250</v>
      </c>
      <c r="G14" s="5">
        <v>18250</v>
      </c>
      <c r="H14" s="5">
        <v>18500</v>
      </c>
    </row>
    <row r="15" spans="1:8" ht="12.75">
      <c r="A15" s="1" t="s">
        <v>28</v>
      </c>
      <c r="B15" s="5">
        <v>4000</v>
      </c>
      <c r="C15" s="5">
        <v>8142</v>
      </c>
      <c r="D15" s="12">
        <v>5500</v>
      </c>
      <c r="E15" s="5">
        <v>5500</v>
      </c>
      <c r="F15" s="5">
        <v>5500</v>
      </c>
      <c r="G15" s="5">
        <v>5500</v>
      </c>
      <c r="H15" s="5">
        <v>5500</v>
      </c>
    </row>
    <row r="16" spans="1:8" ht="12.75">
      <c r="A16" s="1" t="s">
        <v>12</v>
      </c>
      <c r="B16" s="2">
        <v>450</v>
      </c>
      <c r="C16" s="2">
        <v>232</v>
      </c>
      <c r="D16" s="11">
        <v>450</v>
      </c>
      <c r="E16" s="2">
        <v>500</v>
      </c>
      <c r="F16" s="2">
        <v>500</v>
      </c>
      <c r="G16" s="2">
        <v>600</v>
      </c>
      <c r="H16" s="2">
        <v>600</v>
      </c>
    </row>
    <row r="17" spans="1:9" ht="12.75">
      <c r="A17" s="4" t="s">
        <v>13</v>
      </c>
      <c r="B17" s="6">
        <f aca="true" t="shared" si="2" ref="B17:H17">SUM(B14:B16)</f>
        <v>20800</v>
      </c>
      <c r="C17" s="6">
        <f t="shared" si="2"/>
        <v>27937</v>
      </c>
      <c r="D17" s="13">
        <f t="shared" si="2"/>
        <v>23990</v>
      </c>
      <c r="E17" s="6">
        <f t="shared" si="2"/>
        <v>24000</v>
      </c>
      <c r="F17" s="6">
        <f t="shared" si="2"/>
        <v>24250</v>
      </c>
      <c r="G17" s="6">
        <f t="shared" si="2"/>
        <v>24350</v>
      </c>
      <c r="H17" s="6">
        <f t="shared" si="2"/>
        <v>24600</v>
      </c>
      <c r="I17" s="31">
        <f>H17-D17</f>
        <v>610</v>
      </c>
    </row>
    <row r="18" spans="1:8" ht="12.75">
      <c r="A18" s="4" t="s">
        <v>14</v>
      </c>
      <c r="B18" s="2"/>
      <c r="C18" s="2"/>
      <c r="D18" s="11"/>
      <c r="E18" s="1"/>
      <c r="F18" s="2"/>
      <c r="G18" s="2"/>
      <c r="H18" s="3"/>
    </row>
    <row r="19" spans="2:8" ht="12.75">
      <c r="B19" s="2"/>
      <c r="C19" s="2"/>
      <c r="D19" s="11"/>
      <c r="E19" s="1"/>
      <c r="F19" s="2"/>
      <c r="G19" s="2"/>
      <c r="H19" s="3"/>
    </row>
    <row r="20" spans="1:8" ht="12.75">
      <c r="A20" s="1" t="s">
        <v>15</v>
      </c>
      <c r="B20" s="5">
        <v>4100</v>
      </c>
      <c r="C20" s="5">
        <v>5838</v>
      </c>
      <c r="D20" s="12">
        <v>3800</v>
      </c>
      <c r="E20" s="5">
        <v>4000</v>
      </c>
      <c r="F20" s="5">
        <v>4000</v>
      </c>
      <c r="G20" s="5">
        <v>4250</v>
      </c>
      <c r="H20" s="5">
        <v>4250</v>
      </c>
    </row>
    <row r="21" spans="1:8" ht="12.75">
      <c r="A21" s="1" t="s">
        <v>16</v>
      </c>
      <c r="B21" s="5">
        <v>56081</v>
      </c>
      <c r="C21" s="5">
        <v>61831</v>
      </c>
      <c r="D21" s="12">
        <v>52698</v>
      </c>
      <c r="E21" s="5">
        <v>55000</v>
      </c>
      <c r="F21" s="5">
        <v>55000</v>
      </c>
      <c r="G21" s="5">
        <v>55000</v>
      </c>
      <c r="H21" s="5">
        <v>56000</v>
      </c>
    </row>
    <row r="22" spans="1:8" ht="12.75">
      <c r="A22" s="1" t="s">
        <v>17</v>
      </c>
      <c r="B22" s="5">
        <v>36173</v>
      </c>
      <c r="C22" s="5">
        <v>53925</v>
      </c>
      <c r="D22" s="12">
        <v>31623</v>
      </c>
      <c r="E22" s="5">
        <v>30000</v>
      </c>
      <c r="F22" s="5">
        <v>30000</v>
      </c>
      <c r="G22" s="5">
        <v>32000</v>
      </c>
      <c r="H22" s="5">
        <v>32000</v>
      </c>
    </row>
    <row r="23" spans="1:9" ht="12.75">
      <c r="A23" s="4" t="s">
        <v>18</v>
      </c>
      <c r="B23" s="6">
        <f aca="true" t="shared" si="3" ref="B23:H23">SUM(B20:B22)</f>
        <v>96354</v>
      </c>
      <c r="C23" s="6">
        <f t="shared" si="3"/>
        <v>121594</v>
      </c>
      <c r="D23" s="13">
        <f t="shared" si="3"/>
        <v>88121</v>
      </c>
      <c r="E23" s="6">
        <f t="shared" si="3"/>
        <v>89000</v>
      </c>
      <c r="F23" s="6">
        <f t="shared" si="3"/>
        <v>89000</v>
      </c>
      <c r="G23" s="6">
        <f t="shared" si="3"/>
        <v>91250</v>
      </c>
      <c r="H23" s="6">
        <f t="shared" si="3"/>
        <v>92250</v>
      </c>
      <c r="I23" s="31">
        <f>H23-D23</f>
        <v>4129</v>
      </c>
    </row>
    <row r="24" spans="1:8" ht="12.75">
      <c r="A24" s="4" t="s">
        <v>19</v>
      </c>
      <c r="B24" s="2"/>
      <c r="C24" s="2"/>
      <c r="D24" s="11"/>
      <c r="E24" s="1"/>
      <c r="F24" s="1"/>
      <c r="G24" s="1"/>
      <c r="H24" s="3"/>
    </row>
    <row r="25" spans="1:8" ht="12.75">
      <c r="A25" s="1"/>
      <c r="B25" s="6">
        <v>112258</v>
      </c>
      <c r="C25" s="6">
        <v>112258</v>
      </c>
      <c r="D25" s="13">
        <v>510000</v>
      </c>
      <c r="E25" s="6">
        <v>304000</v>
      </c>
      <c r="F25" s="6">
        <v>304000</v>
      </c>
      <c r="G25" s="6">
        <v>304000</v>
      </c>
      <c r="H25" s="6">
        <v>304000</v>
      </c>
    </row>
    <row r="26" spans="1:8" ht="12.75">
      <c r="A26" s="4" t="s">
        <v>20</v>
      </c>
      <c r="B26" s="2"/>
      <c r="C26" s="2"/>
      <c r="D26" s="11"/>
      <c r="E26" s="1"/>
      <c r="F26" s="1"/>
      <c r="G26" s="1"/>
      <c r="H26" s="1"/>
    </row>
    <row r="27" spans="1:8" ht="12.75">
      <c r="A27" s="1"/>
      <c r="B27" s="6">
        <v>187244</v>
      </c>
      <c r="C27" s="6">
        <v>189769</v>
      </c>
      <c r="D27" s="13">
        <v>160932</v>
      </c>
      <c r="E27" s="6">
        <v>160000</v>
      </c>
      <c r="F27" s="6">
        <v>160000</v>
      </c>
      <c r="G27" s="6">
        <v>160000</v>
      </c>
      <c r="H27" s="6">
        <v>160000</v>
      </c>
    </row>
    <row r="28" spans="1:8" ht="12.75">
      <c r="A28" s="4" t="s">
        <v>21</v>
      </c>
      <c r="B28" s="2"/>
      <c r="C28" s="2"/>
      <c r="D28" s="11"/>
      <c r="E28" s="1"/>
      <c r="F28" s="2"/>
      <c r="G28" s="2"/>
      <c r="H28" s="3"/>
    </row>
    <row r="29" spans="1:8" ht="12.75">
      <c r="A29" s="1" t="s">
        <v>22</v>
      </c>
      <c r="B29" s="5">
        <v>52215</v>
      </c>
      <c r="C29" s="5">
        <v>52215</v>
      </c>
      <c r="D29" s="12">
        <v>14495</v>
      </c>
      <c r="E29" s="5">
        <v>15000</v>
      </c>
      <c r="F29" s="5">
        <v>15000</v>
      </c>
      <c r="G29" s="5">
        <v>15000</v>
      </c>
      <c r="H29" s="5">
        <v>15000</v>
      </c>
    </row>
    <row r="30" spans="1:8" ht="12.75">
      <c r="A30" s="1" t="s">
        <v>23</v>
      </c>
      <c r="B30" s="5">
        <v>117264</v>
      </c>
      <c r="C30" s="5">
        <v>117264</v>
      </c>
      <c r="D30" s="12">
        <v>33506</v>
      </c>
      <c r="E30" s="5">
        <v>35000</v>
      </c>
      <c r="F30" s="5">
        <v>35000</v>
      </c>
      <c r="G30" s="5">
        <v>35000</v>
      </c>
      <c r="H30" s="5">
        <v>35000</v>
      </c>
    </row>
    <row r="31" spans="1:8" ht="12.75">
      <c r="A31" s="1" t="s">
        <v>24</v>
      </c>
      <c r="B31" s="5">
        <v>426882</v>
      </c>
      <c r="C31" s="5">
        <v>141363</v>
      </c>
      <c r="D31" s="12">
        <v>0</v>
      </c>
      <c r="E31" s="5">
        <v>70000</v>
      </c>
      <c r="F31" s="5">
        <v>70000</v>
      </c>
      <c r="G31" s="5">
        <v>75000</v>
      </c>
      <c r="H31" s="5">
        <v>75000</v>
      </c>
    </row>
    <row r="32" spans="1:8" ht="12.75">
      <c r="A32" s="4" t="s">
        <v>25</v>
      </c>
      <c r="B32" s="6">
        <f aca="true" t="shared" si="4" ref="B32:H32">SUM(B29:B31)</f>
        <v>596361</v>
      </c>
      <c r="C32" s="6">
        <f t="shared" si="4"/>
        <v>310842</v>
      </c>
      <c r="D32" s="13">
        <f t="shared" si="4"/>
        <v>48001</v>
      </c>
      <c r="E32" s="6">
        <f t="shared" si="4"/>
        <v>120000</v>
      </c>
      <c r="F32" s="6">
        <f t="shared" si="4"/>
        <v>120000</v>
      </c>
      <c r="G32" s="6">
        <f t="shared" si="4"/>
        <v>125000</v>
      </c>
      <c r="H32" s="6">
        <f t="shared" si="4"/>
        <v>125000</v>
      </c>
    </row>
    <row r="33" spans="1:8" ht="12.75">
      <c r="A33" s="4" t="s">
        <v>26</v>
      </c>
      <c r="B33" s="7"/>
      <c r="C33" s="7"/>
      <c r="D33" s="14"/>
      <c r="E33" s="1"/>
      <c r="F33" s="1"/>
      <c r="G33" s="1"/>
      <c r="H33" s="3"/>
    </row>
    <row r="34" spans="1:8" ht="12.75">
      <c r="A34" s="4"/>
      <c r="B34" s="6">
        <v>712877</v>
      </c>
      <c r="C34" s="6">
        <v>712876</v>
      </c>
      <c r="D34" s="13">
        <v>738411</v>
      </c>
      <c r="E34" s="6">
        <v>715000</v>
      </c>
      <c r="F34" s="6">
        <v>715000</v>
      </c>
      <c r="G34" s="6">
        <v>715000</v>
      </c>
      <c r="H34" s="6">
        <v>715000</v>
      </c>
    </row>
    <row r="35" spans="1:8" ht="12.75">
      <c r="A35" s="8" t="s">
        <v>27</v>
      </c>
      <c r="B35" s="7"/>
      <c r="C35" s="7"/>
      <c r="D35" s="14"/>
      <c r="E35" s="1"/>
      <c r="F35" s="1"/>
      <c r="G35" s="1"/>
      <c r="H35" s="3"/>
    </row>
    <row r="36" spans="1:8" ht="12.75">
      <c r="A36" s="4"/>
      <c r="B36" s="9">
        <f aca="true" t="shared" si="5" ref="B36:H36">SUM(B11,B17,B23,B25,B27,B32,B34)</f>
        <v>1965710</v>
      </c>
      <c r="C36" s="9">
        <f t="shared" si="5"/>
        <v>1715474</v>
      </c>
      <c r="D36" s="15">
        <f t="shared" si="5"/>
        <v>1817659</v>
      </c>
      <c r="E36" s="9">
        <f t="shared" si="5"/>
        <v>1663930.345</v>
      </c>
      <c r="F36" s="9">
        <f t="shared" si="5"/>
        <v>1667740.300175</v>
      </c>
      <c r="G36" s="9">
        <f t="shared" si="5"/>
        <v>1678703.6546776248</v>
      </c>
      <c r="H36" s="9">
        <f t="shared" si="5"/>
        <v>1683621.2094977894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pane ySplit="705" topLeftCell="A11" activePane="bottomLeft" state="split"/>
      <selection pane="topLeft" activeCell="A1" sqref="A1"/>
      <selection pane="bottomLeft" activeCell="A1" sqref="A1:H52"/>
    </sheetView>
  </sheetViews>
  <sheetFormatPr defaultColWidth="9.140625" defaultRowHeight="12.75"/>
  <cols>
    <col min="1" max="1" width="29.28125" style="0" customWidth="1"/>
  </cols>
  <sheetData>
    <row r="1" spans="1:8" ht="12.75">
      <c r="A1" s="1"/>
      <c r="B1" s="2">
        <v>2010</v>
      </c>
      <c r="C1" s="2">
        <v>2010</v>
      </c>
      <c r="D1" s="10">
        <v>2011</v>
      </c>
      <c r="E1" s="2">
        <v>2012</v>
      </c>
      <c r="F1" s="2">
        <v>2013</v>
      </c>
      <c r="G1" s="2">
        <v>2014</v>
      </c>
      <c r="H1" s="2">
        <v>2015</v>
      </c>
    </row>
    <row r="2" spans="1:8" ht="12.75">
      <c r="A2" s="1"/>
      <c r="B2" s="2" t="s">
        <v>0</v>
      </c>
      <c r="C2" s="2" t="s">
        <v>1</v>
      </c>
      <c r="D2" s="11" t="s">
        <v>0</v>
      </c>
      <c r="E2" s="2" t="s">
        <v>0</v>
      </c>
      <c r="F2" s="2" t="s">
        <v>0</v>
      </c>
      <c r="G2" s="2" t="s">
        <v>0</v>
      </c>
      <c r="H2" s="2" t="s">
        <v>0</v>
      </c>
    </row>
    <row r="3" spans="1:8" ht="12.75">
      <c r="A3" s="4" t="s">
        <v>29</v>
      </c>
      <c r="B3" s="1"/>
      <c r="C3" s="1"/>
      <c r="D3" s="16"/>
      <c r="E3" s="1"/>
      <c r="F3" s="1"/>
      <c r="G3" s="1"/>
      <c r="H3" s="1"/>
    </row>
    <row r="4" spans="1:10" ht="12.75">
      <c r="A4" s="1" t="s">
        <v>30</v>
      </c>
      <c r="B4" s="5">
        <v>20750</v>
      </c>
      <c r="C4" s="5">
        <v>19813</v>
      </c>
      <c r="D4" s="12">
        <v>20900</v>
      </c>
      <c r="E4" s="5">
        <f>D4*1.02</f>
        <v>21318</v>
      </c>
      <c r="F4" s="5">
        <f aca="true" t="shared" si="0" ref="F4:H5">E4*1.015</f>
        <v>21637.769999999997</v>
      </c>
      <c r="G4" s="5">
        <f t="shared" si="0"/>
        <v>21962.336549999996</v>
      </c>
      <c r="H4" s="5">
        <f t="shared" si="0"/>
        <v>22291.771598249994</v>
      </c>
      <c r="J4" s="27"/>
    </row>
    <row r="5" spans="1:10" ht="12.75">
      <c r="A5" s="1" t="s">
        <v>31</v>
      </c>
      <c r="B5" s="5">
        <v>331024</v>
      </c>
      <c r="C5" s="5">
        <v>300333</v>
      </c>
      <c r="D5" s="12">
        <v>309850</v>
      </c>
      <c r="E5" s="5">
        <f>D5*1.02</f>
        <v>316047</v>
      </c>
      <c r="F5" s="5">
        <f t="shared" si="0"/>
        <v>320787.70499999996</v>
      </c>
      <c r="G5" s="5">
        <f t="shared" si="0"/>
        <v>325599.5205749999</v>
      </c>
      <c r="H5" s="5">
        <f t="shared" si="0"/>
        <v>330483.5133836249</v>
      </c>
      <c r="J5" s="27"/>
    </row>
    <row r="6" spans="1:8" ht="12.75">
      <c r="A6" s="1" t="s">
        <v>32</v>
      </c>
      <c r="B6" s="5">
        <v>67150</v>
      </c>
      <c r="C6" s="5">
        <v>51634</v>
      </c>
      <c r="D6" s="12">
        <v>68025</v>
      </c>
      <c r="E6" s="5">
        <v>62500</v>
      </c>
      <c r="F6" s="5">
        <v>62500</v>
      </c>
      <c r="G6" s="5">
        <v>62500</v>
      </c>
      <c r="H6" s="5">
        <v>62500</v>
      </c>
    </row>
    <row r="7" spans="1:8" ht="12.75">
      <c r="A7" s="4" t="s">
        <v>33</v>
      </c>
      <c r="B7" s="6">
        <f>SUM(B4:B6)</f>
        <v>418924</v>
      </c>
      <c r="C7" s="6">
        <f>SUM(C4:C6)</f>
        <v>371780</v>
      </c>
      <c r="D7" s="13">
        <f>SUM(D4:D6)</f>
        <v>398775</v>
      </c>
      <c r="E7" s="6">
        <v>401500</v>
      </c>
      <c r="F7" s="6">
        <v>407000</v>
      </c>
      <c r="G7" s="6">
        <v>412500</v>
      </c>
      <c r="H7" s="6">
        <v>420000</v>
      </c>
    </row>
    <row r="8" spans="1:8" ht="12.75">
      <c r="A8" s="4"/>
      <c r="B8" s="7"/>
      <c r="C8" s="7"/>
      <c r="D8" s="14"/>
      <c r="E8" s="7"/>
      <c r="F8" s="7"/>
      <c r="G8" s="7"/>
      <c r="H8" s="3"/>
    </row>
    <row r="9" spans="1:8" ht="12.75">
      <c r="A9" s="4" t="s">
        <v>94</v>
      </c>
      <c r="B9" s="7"/>
      <c r="C9" s="7"/>
      <c r="D9" s="14"/>
      <c r="E9" s="7"/>
      <c r="F9" s="7"/>
      <c r="G9" s="7"/>
      <c r="H9" s="3"/>
    </row>
    <row r="10" spans="1:8" ht="12.75">
      <c r="A10" s="1" t="s">
        <v>41</v>
      </c>
      <c r="B10" s="5">
        <v>4995</v>
      </c>
      <c r="C10" s="5">
        <v>10154</v>
      </c>
      <c r="D10" s="12">
        <v>6640</v>
      </c>
      <c r="E10" s="5">
        <f>D10*1.02</f>
        <v>6772.8</v>
      </c>
      <c r="F10" s="5">
        <f aca="true" t="shared" si="1" ref="F10:H12">E10*1.015</f>
        <v>6874.392</v>
      </c>
      <c r="G10" s="5">
        <f t="shared" si="1"/>
        <v>6977.507879999999</v>
      </c>
      <c r="H10" s="5">
        <f t="shared" si="1"/>
        <v>7082.170498199998</v>
      </c>
    </row>
    <row r="11" spans="1:8" ht="12.75">
      <c r="A11" s="1" t="s">
        <v>40</v>
      </c>
      <c r="B11" s="5">
        <v>17313</v>
      </c>
      <c r="C11" s="5">
        <v>16331</v>
      </c>
      <c r="D11" s="12">
        <v>15951</v>
      </c>
      <c r="E11" s="5">
        <f>D11*1.02</f>
        <v>16270.02</v>
      </c>
      <c r="F11" s="5">
        <f t="shared" si="1"/>
        <v>16514.0703</v>
      </c>
      <c r="G11" s="5">
        <f t="shared" si="1"/>
        <v>16761.7813545</v>
      </c>
      <c r="H11" s="5">
        <f t="shared" si="1"/>
        <v>17013.208074817496</v>
      </c>
    </row>
    <row r="12" spans="1:8" ht="12.75">
      <c r="A12" s="1" t="s">
        <v>96</v>
      </c>
      <c r="B12" s="5">
        <v>27669</v>
      </c>
      <c r="C12" s="5">
        <v>12456</v>
      </c>
      <c r="D12" s="12">
        <v>25450</v>
      </c>
      <c r="E12" s="5">
        <f>D12*1.02</f>
        <v>25959</v>
      </c>
      <c r="F12" s="5">
        <f t="shared" si="1"/>
        <v>26348.385</v>
      </c>
      <c r="G12" s="5">
        <f t="shared" si="1"/>
        <v>26743.610774999997</v>
      </c>
      <c r="H12" s="5">
        <f t="shared" si="1"/>
        <v>27144.764936624993</v>
      </c>
    </row>
    <row r="13" spans="1:8" ht="12.75">
      <c r="A13" s="4" t="s">
        <v>95</v>
      </c>
      <c r="B13" s="6">
        <f aca="true" t="shared" si="2" ref="B13:H13">SUM(B10:B12)</f>
        <v>49977</v>
      </c>
      <c r="C13" s="6">
        <f t="shared" si="2"/>
        <v>38941</v>
      </c>
      <c r="D13" s="13">
        <f t="shared" si="2"/>
        <v>48041</v>
      </c>
      <c r="E13" s="28">
        <f t="shared" si="2"/>
        <v>49001.82</v>
      </c>
      <c r="F13" s="29">
        <f t="shared" si="2"/>
        <v>49736.847299999994</v>
      </c>
      <c r="G13" s="29">
        <f t="shared" si="2"/>
        <v>50482.900009499994</v>
      </c>
      <c r="H13" s="29">
        <f t="shared" si="2"/>
        <v>51240.14350964248</v>
      </c>
    </row>
    <row r="14" spans="1:8" ht="12.75">
      <c r="A14" s="4"/>
      <c r="B14" s="6"/>
      <c r="C14" s="6"/>
      <c r="D14" s="13"/>
      <c r="E14" s="6"/>
      <c r="F14" s="6"/>
      <c r="G14" s="6"/>
      <c r="H14" s="6"/>
    </row>
    <row r="15" spans="1:8" ht="12.75">
      <c r="A15" s="4" t="s">
        <v>34</v>
      </c>
      <c r="B15" s="7"/>
      <c r="C15" s="7"/>
      <c r="D15" s="14"/>
      <c r="E15" s="7"/>
      <c r="F15" s="7"/>
      <c r="G15" s="7"/>
      <c r="H15" s="3"/>
    </row>
    <row r="16" spans="1:8" ht="12.75">
      <c r="A16" s="1" t="s">
        <v>35</v>
      </c>
      <c r="B16" s="5">
        <v>9750</v>
      </c>
      <c r="C16" s="5">
        <v>7988</v>
      </c>
      <c r="D16" s="12">
        <v>9750</v>
      </c>
      <c r="E16" s="5">
        <f>D16*1.02</f>
        <v>9945</v>
      </c>
      <c r="F16" s="5">
        <f aca="true" t="shared" si="3" ref="F16:H17">E16*1.015</f>
        <v>10094.175</v>
      </c>
      <c r="G16" s="5">
        <f t="shared" si="3"/>
        <v>10245.587624999998</v>
      </c>
      <c r="H16" s="5">
        <f t="shared" si="3"/>
        <v>10399.271439374997</v>
      </c>
    </row>
    <row r="17" spans="1:8" ht="12.75">
      <c r="A17" s="1" t="s">
        <v>36</v>
      </c>
      <c r="B17" s="5">
        <v>16275</v>
      </c>
      <c r="C17" s="5">
        <v>12311</v>
      </c>
      <c r="D17" s="12">
        <v>16607</v>
      </c>
      <c r="E17" s="5">
        <f>D17*1.02</f>
        <v>16939.14</v>
      </c>
      <c r="F17" s="5">
        <f t="shared" si="3"/>
        <v>17193.227099999996</v>
      </c>
      <c r="G17" s="5">
        <f t="shared" si="3"/>
        <v>17451.125506499993</v>
      </c>
      <c r="H17" s="5">
        <f t="shared" si="3"/>
        <v>17712.89238909749</v>
      </c>
    </row>
    <row r="18" spans="1:8" ht="12.75">
      <c r="A18" s="4" t="s">
        <v>37</v>
      </c>
      <c r="B18" s="6">
        <f aca="true" t="shared" si="4" ref="B18:H18">SUM(B16:B17)</f>
        <v>26025</v>
      </c>
      <c r="C18" s="6">
        <f t="shared" si="4"/>
        <v>20299</v>
      </c>
      <c r="D18" s="13">
        <f t="shared" si="4"/>
        <v>26357</v>
      </c>
      <c r="E18" s="6">
        <f t="shared" si="4"/>
        <v>26884.14</v>
      </c>
      <c r="F18" s="6">
        <f t="shared" si="4"/>
        <v>27287.402099999996</v>
      </c>
      <c r="G18" s="6">
        <f t="shared" si="4"/>
        <v>27696.713131499993</v>
      </c>
      <c r="H18" s="6">
        <f t="shared" si="4"/>
        <v>28112.16382847249</v>
      </c>
    </row>
    <row r="19" spans="1:8" ht="12.75">
      <c r="A19" s="1"/>
      <c r="B19" s="1"/>
      <c r="C19" s="1"/>
      <c r="D19" s="16"/>
      <c r="E19" s="1"/>
      <c r="F19" s="1"/>
      <c r="G19" s="1"/>
      <c r="H19" s="3"/>
    </row>
    <row r="20" spans="1:8" ht="12.75">
      <c r="A20" s="4" t="s">
        <v>38</v>
      </c>
      <c r="B20" s="1"/>
      <c r="C20" s="1"/>
      <c r="D20" s="16"/>
      <c r="E20" s="1"/>
      <c r="F20" s="1"/>
      <c r="G20" s="1"/>
      <c r="H20" s="3"/>
    </row>
    <row r="21" spans="1:8" ht="12.75">
      <c r="A21" s="1" t="s">
        <v>39</v>
      </c>
      <c r="B21" s="5">
        <v>11763</v>
      </c>
      <c r="C21" s="5">
        <v>5377</v>
      </c>
      <c r="D21" s="12">
        <v>11170</v>
      </c>
      <c r="E21" s="5">
        <v>9000</v>
      </c>
      <c r="F21" s="5">
        <f aca="true" t="shared" si="5" ref="F21:H22">E21*1.01</f>
        <v>9090</v>
      </c>
      <c r="G21" s="5">
        <f t="shared" si="5"/>
        <v>9180.9</v>
      </c>
      <c r="H21" s="5">
        <f t="shared" si="5"/>
        <v>9272.708999999999</v>
      </c>
    </row>
    <row r="22" spans="1:8" ht="12.75">
      <c r="A22" s="1" t="s">
        <v>42</v>
      </c>
      <c r="B22" s="5">
        <v>62485</v>
      </c>
      <c r="C22" s="5">
        <v>81876</v>
      </c>
      <c r="D22" s="12">
        <v>93685</v>
      </c>
      <c r="E22" s="5">
        <f>D22*1.01</f>
        <v>94621.85</v>
      </c>
      <c r="F22" s="5">
        <f t="shared" si="5"/>
        <v>95568.06850000001</v>
      </c>
      <c r="G22" s="5">
        <f t="shared" si="5"/>
        <v>96523.74918500001</v>
      </c>
      <c r="H22" s="5">
        <f t="shared" si="5"/>
        <v>97488.98667685</v>
      </c>
    </row>
    <row r="23" spans="1:8" ht="12.75">
      <c r="A23" s="1" t="s">
        <v>43</v>
      </c>
      <c r="B23" s="5">
        <v>14932</v>
      </c>
      <c r="C23" s="5">
        <v>14575</v>
      </c>
      <c r="D23" s="12">
        <v>14308</v>
      </c>
      <c r="E23" s="5">
        <v>15200</v>
      </c>
      <c r="F23" s="5">
        <v>15200</v>
      </c>
      <c r="G23" s="5">
        <v>15200</v>
      </c>
      <c r="H23" s="5">
        <v>15200</v>
      </c>
    </row>
    <row r="24" spans="1:8" ht="12.75">
      <c r="A24" s="4" t="s">
        <v>44</v>
      </c>
      <c r="B24" s="6">
        <f aca="true" t="shared" si="6" ref="B24:H24">SUM(B21:B23)</f>
        <v>89180</v>
      </c>
      <c r="C24" s="6">
        <f t="shared" si="6"/>
        <v>101828</v>
      </c>
      <c r="D24" s="13">
        <f t="shared" si="6"/>
        <v>119163</v>
      </c>
      <c r="E24" s="6">
        <f t="shared" si="6"/>
        <v>118821.85</v>
      </c>
      <c r="F24" s="6">
        <f t="shared" si="6"/>
        <v>119858.06850000001</v>
      </c>
      <c r="G24" s="6">
        <f t="shared" si="6"/>
        <v>120904.649185</v>
      </c>
      <c r="H24" s="6">
        <f t="shared" si="6"/>
        <v>121961.69567685001</v>
      </c>
    </row>
    <row r="25" spans="1:8" ht="12.75">
      <c r="A25" s="4"/>
      <c r="B25" s="1"/>
      <c r="C25" s="1"/>
      <c r="D25" s="16"/>
      <c r="E25" s="1"/>
      <c r="F25" s="1"/>
      <c r="G25" s="1"/>
      <c r="H25" s="1"/>
    </row>
    <row r="26" spans="1:8" ht="12.75">
      <c r="A26" s="4" t="s">
        <v>45</v>
      </c>
      <c r="B26" s="6">
        <v>23755</v>
      </c>
      <c r="C26" s="6">
        <v>27654</v>
      </c>
      <c r="D26" s="13">
        <v>27854</v>
      </c>
      <c r="E26" s="6">
        <f>D26*1.02</f>
        <v>28411.08</v>
      </c>
      <c r="F26" s="6">
        <f>E26*1.02</f>
        <v>28979.301600000003</v>
      </c>
      <c r="G26" s="6">
        <f>F26*1.02</f>
        <v>29558.887632</v>
      </c>
      <c r="H26" s="6">
        <f>G26*1.02</f>
        <v>30150.065384640002</v>
      </c>
    </row>
    <row r="27" spans="1:8" ht="12.75">
      <c r="A27" s="4"/>
      <c r="B27" s="1"/>
      <c r="C27" s="1"/>
      <c r="D27" s="17"/>
      <c r="E27" s="4"/>
      <c r="F27" s="4"/>
      <c r="G27" s="4"/>
      <c r="H27" s="4"/>
    </row>
    <row r="28" spans="1:8" ht="12.75">
      <c r="A28" s="26" t="s">
        <v>97</v>
      </c>
      <c r="B28" s="6">
        <v>7500</v>
      </c>
      <c r="C28" s="6">
        <v>5139</v>
      </c>
      <c r="D28" s="13">
        <v>12619</v>
      </c>
      <c r="E28" s="6">
        <v>12000</v>
      </c>
      <c r="F28" s="6">
        <v>12000</v>
      </c>
      <c r="G28" s="6">
        <v>12000</v>
      </c>
      <c r="H28" s="6">
        <v>12000</v>
      </c>
    </row>
    <row r="29" spans="1:8" ht="12.75">
      <c r="A29" s="4"/>
      <c r="B29" s="1"/>
      <c r="C29" s="1"/>
      <c r="D29" s="16"/>
      <c r="E29" s="1"/>
      <c r="F29" s="1"/>
      <c r="G29" s="1"/>
      <c r="H29" s="3"/>
    </row>
    <row r="30" spans="1:8" ht="12.75">
      <c r="A30" s="4" t="s">
        <v>46</v>
      </c>
      <c r="B30" s="1"/>
      <c r="C30" s="1"/>
      <c r="D30" s="16"/>
      <c r="E30" s="1"/>
      <c r="F30" s="1"/>
      <c r="G30" s="1"/>
      <c r="H30" s="3"/>
    </row>
    <row r="31" spans="1:8" ht="12.75">
      <c r="A31" s="1" t="s">
        <v>47</v>
      </c>
      <c r="B31" s="5">
        <v>11940</v>
      </c>
      <c r="C31" s="5">
        <v>9312</v>
      </c>
      <c r="D31" s="12">
        <v>11371</v>
      </c>
      <c r="E31" s="5">
        <v>12000</v>
      </c>
      <c r="F31" s="5">
        <v>12000</v>
      </c>
      <c r="G31" s="5">
        <v>12000</v>
      </c>
      <c r="H31" s="5">
        <v>12000</v>
      </c>
    </row>
    <row r="32" spans="1:8" ht="12.75">
      <c r="A32" s="1" t="s">
        <v>48</v>
      </c>
      <c r="B32" s="5">
        <v>21949</v>
      </c>
      <c r="C32" s="5">
        <v>22724</v>
      </c>
      <c r="D32" s="12">
        <v>25603</v>
      </c>
      <c r="E32" s="5">
        <f>D32*1.015</f>
        <v>25987.045</v>
      </c>
      <c r="F32" s="5">
        <f>E32*1.015</f>
        <v>26376.850674999994</v>
      </c>
      <c r="G32" s="5">
        <f>F32*1.015</f>
        <v>26772.503435124992</v>
      </c>
      <c r="H32" s="5">
        <f>G32*1.015</f>
        <v>27174.090986651863</v>
      </c>
    </row>
    <row r="33" spans="1:8" ht="12.75">
      <c r="A33" s="1" t="s">
        <v>49</v>
      </c>
      <c r="B33" s="5">
        <v>37756</v>
      </c>
      <c r="C33" s="5">
        <v>32948</v>
      </c>
      <c r="D33" s="12">
        <v>53763</v>
      </c>
      <c r="E33" s="5">
        <v>42500</v>
      </c>
      <c r="F33" s="5">
        <f>E33*1.015</f>
        <v>43137.49999999999</v>
      </c>
      <c r="G33" s="5">
        <f>F33*1.015</f>
        <v>43784.562499999985</v>
      </c>
      <c r="H33" s="5">
        <f>G33*1.015</f>
        <v>44441.33093749998</v>
      </c>
    </row>
    <row r="34" spans="1:8" ht="12.75">
      <c r="A34" s="4" t="s">
        <v>50</v>
      </c>
      <c r="B34" s="6">
        <f aca="true" t="shared" si="7" ref="B34:H34">SUM(B31:B33)</f>
        <v>71645</v>
      </c>
      <c r="C34" s="6">
        <f t="shared" si="7"/>
        <v>64984</v>
      </c>
      <c r="D34" s="13">
        <f t="shared" si="7"/>
        <v>90737</v>
      </c>
      <c r="E34" s="6">
        <f t="shared" si="7"/>
        <v>80487.045</v>
      </c>
      <c r="F34" s="6">
        <f t="shared" si="7"/>
        <v>81514.350675</v>
      </c>
      <c r="G34" s="6">
        <f t="shared" si="7"/>
        <v>82557.06593512498</v>
      </c>
      <c r="H34" s="6">
        <f t="shared" si="7"/>
        <v>83615.42192415184</v>
      </c>
    </row>
    <row r="35" spans="1:8" ht="12.75">
      <c r="A35" s="4"/>
      <c r="B35" s="1"/>
      <c r="C35" s="1"/>
      <c r="D35" s="16"/>
      <c r="E35" s="1"/>
      <c r="F35" s="1"/>
      <c r="G35" s="1"/>
      <c r="H35" s="3"/>
    </row>
    <row r="36" spans="1:8" ht="12.75">
      <c r="A36" s="4" t="s">
        <v>51</v>
      </c>
      <c r="B36" s="1"/>
      <c r="C36" s="1"/>
      <c r="D36" s="16"/>
      <c r="E36" s="1"/>
      <c r="F36" s="1"/>
      <c r="G36" s="1"/>
      <c r="H36" s="3"/>
    </row>
    <row r="37" spans="1:8" ht="12.75">
      <c r="A37" s="1" t="s">
        <v>52</v>
      </c>
      <c r="B37" s="5">
        <v>0</v>
      </c>
      <c r="C37" s="5">
        <v>0</v>
      </c>
      <c r="D37" s="12">
        <v>0</v>
      </c>
      <c r="E37" s="5">
        <v>30000</v>
      </c>
      <c r="F37" s="5">
        <v>30000</v>
      </c>
      <c r="G37" s="5">
        <v>30000</v>
      </c>
      <c r="H37" s="5">
        <v>30000</v>
      </c>
    </row>
    <row r="38" spans="1:8" ht="12.75">
      <c r="A38" s="1" t="s">
        <v>53</v>
      </c>
      <c r="B38" s="5">
        <v>262423</v>
      </c>
      <c r="C38" s="5">
        <v>162290</v>
      </c>
      <c r="D38" s="12">
        <v>216889</v>
      </c>
      <c r="E38" s="5">
        <v>75000</v>
      </c>
      <c r="F38" s="5">
        <v>90000</v>
      </c>
      <c r="G38" s="5">
        <v>90000</v>
      </c>
      <c r="H38" s="5">
        <v>90000</v>
      </c>
    </row>
    <row r="39" spans="1:8" ht="12.75">
      <c r="A39" s="1" t="s">
        <v>54</v>
      </c>
      <c r="B39" s="5">
        <v>732890</v>
      </c>
      <c r="C39" s="5">
        <v>737032</v>
      </c>
      <c r="D39" s="12">
        <v>758719</v>
      </c>
      <c r="E39" s="5">
        <v>750000</v>
      </c>
      <c r="F39" s="5">
        <v>750000</v>
      </c>
      <c r="G39" s="5">
        <v>755000</v>
      </c>
      <c r="H39" s="5">
        <v>755000</v>
      </c>
    </row>
    <row r="40" spans="1:8" ht="12.75">
      <c r="A40" s="4" t="s">
        <v>55</v>
      </c>
      <c r="B40" s="6">
        <f aca="true" t="shared" si="8" ref="B40:H40">SUM(B37:B39)</f>
        <v>995313</v>
      </c>
      <c r="C40" s="6">
        <f t="shared" si="8"/>
        <v>899322</v>
      </c>
      <c r="D40" s="13">
        <f t="shared" si="8"/>
        <v>975608</v>
      </c>
      <c r="E40" s="6">
        <f t="shared" si="8"/>
        <v>855000</v>
      </c>
      <c r="F40" s="6">
        <f t="shared" si="8"/>
        <v>870000</v>
      </c>
      <c r="G40" s="6">
        <f t="shared" si="8"/>
        <v>875000</v>
      </c>
      <c r="H40" s="6">
        <f t="shared" si="8"/>
        <v>875000</v>
      </c>
    </row>
    <row r="41" spans="1:8" ht="12.75">
      <c r="A41" s="4"/>
      <c r="B41" s="7"/>
      <c r="C41" s="7"/>
      <c r="D41" s="14"/>
      <c r="E41" s="1"/>
      <c r="F41" s="1"/>
      <c r="G41" s="1"/>
      <c r="H41" s="3"/>
    </row>
    <row r="42" spans="1:8" ht="12.75">
      <c r="A42" s="4" t="s">
        <v>56</v>
      </c>
      <c r="B42" s="7"/>
      <c r="C42" s="7"/>
      <c r="D42" s="14"/>
      <c r="E42" s="1"/>
      <c r="F42" s="1"/>
      <c r="G42" s="1"/>
      <c r="H42" s="3"/>
    </row>
    <row r="43" spans="1:8" ht="12.75">
      <c r="A43" s="1" t="s">
        <v>57</v>
      </c>
      <c r="B43" s="5">
        <v>35390</v>
      </c>
      <c r="C43" s="5">
        <v>22540</v>
      </c>
      <c r="D43" s="12">
        <v>0</v>
      </c>
      <c r="E43" s="5">
        <v>10000</v>
      </c>
      <c r="F43" s="5">
        <v>10000</v>
      </c>
      <c r="G43" s="5">
        <v>10000</v>
      </c>
      <c r="H43" s="5">
        <v>10000</v>
      </c>
    </row>
    <row r="44" spans="1:8" ht="12.75">
      <c r="A44" s="1" t="s">
        <v>58</v>
      </c>
      <c r="B44" s="5">
        <v>195000</v>
      </c>
      <c r="C44" s="5">
        <v>123731</v>
      </c>
      <c r="D44" s="12">
        <v>87690</v>
      </c>
      <c r="E44" s="5">
        <v>50000</v>
      </c>
      <c r="F44" s="5">
        <v>50000</v>
      </c>
      <c r="G44" s="5">
        <v>50000</v>
      </c>
      <c r="H44" s="5">
        <v>50000</v>
      </c>
    </row>
    <row r="45" spans="1:8" ht="12.75">
      <c r="A45" s="1" t="s">
        <v>59</v>
      </c>
      <c r="B45" s="5">
        <v>53000</v>
      </c>
      <c r="C45" s="5">
        <v>27425</v>
      </c>
      <c r="D45" s="12">
        <v>30815</v>
      </c>
      <c r="E45" s="5">
        <v>20000</v>
      </c>
      <c r="F45" s="5">
        <v>20000</v>
      </c>
      <c r="G45" s="5">
        <v>20000</v>
      </c>
      <c r="H45" s="5">
        <v>20000</v>
      </c>
    </row>
    <row r="46" spans="1:8" ht="12.75">
      <c r="A46" s="4" t="s">
        <v>60</v>
      </c>
      <c r="B46" s="6">
        <f>SUM(B43:B45)</f>
        <v>283390</v>
      </c>
      <c r="C46" s="6">
        <f>SUM(C43:C45)</f>
        <v>173696</v>
      </c>
      <c r="D46" s="13">
        <f>SUM(D43:D45)</f>
        <v>118505</v>
      </c>
      <c r="E46" s="6">
        <v>91824</v>
      </c>
      <c r="F46" s="6">
        <v>71364</v>
      </c>
      <c r="G46" s="6">
        <v>68003</v>
      </c>
      <c r="H46" s="6">
        <v>61542</v>
      </c>
    </row>
    <row r="47" spans="1:8" ht="12.75">
      <c r="A47" s="4"/>
      <c r="B47" s="7"/>
      <c r="C47" s="7"/>
      <c r="D47" s="14"/>
      <c r="E47" s="1"/>
      <c r="F47" s="1"/>
      <c r="G47" s="1"/>
      <c r="H47" s="3"/>
    </row>
    <row r="48" spans="1:8" ht="12.75">
      <c r="A48" s="8" t="s">
        <v>61</v>
      </c>
      <c r="B48" s="9">
        <f aca="true" t="shared" si="9" ref="B48:H48">SUM(B7+B13+B18+B24+B26+B28+B34+B40+B46)</f>
        <v>1965709</v>
      </c>
      <c r="C48" s="9">
        <f t="shared" si="9"/>
        <v>1703643</v>
      </c>
      <c r="D48" s="18">
        <f t="shared" si="9"/>
        <v>1817659</v>
      </c>
      <c r="E48" s="9">
        <f t="shared" si="9"/>
        <v>1663929.935</v>
      </c>
      <c r="F48" s="9">
        <f t="shared" si="9"/>
        <v>1667739.970175</v>
      </c>
      <c r="G48" s="9">
        <f t="shared" si="9"/>
        <v>1678703.2158931252</v>
      </c>
      <c r="H48" s="9">
        <f t="shared" si="9"/>
        <v>1683621.4903237568</v>
      </c>
    </row>
    <row r="49" spans="1:8" ht="12.75">
      <c r="A49" s="4"/>
      <c r="B49" s="1"/>
      <c r="C49" s="1"/>
      <c r="D49" s="16"/>
      <c r="E49" s="1"/>
      <c r="F49" s="1"/>
      <c r="G49" s="1"/>
      <c r="H49" s="1"/>
    </row>
    <row r="50" spans="1:8" ht="12.75">
      <c r="A50" s="4" t="s">
        <v>62</v>
      </c>
      <c r="B50" s="32">
        <f>SUM('GF Rev'!B36-'GF Exp'!B48)</f>
        <v>1</v>
      </c>
      <c r="C50" s="32">
        <f>SUM('GF Rev'!C36-'GF Exp'!C48)</f>
        <v>11831</v>
      </c>
      <c r="D50" s="33">
        <f>SUM('GF Rev'!D36-'GF Exp'!D48)</f>
        <v>0</v>
      </c>
      <c r="E50" s="32">
        <f>SUM('GF Rev'!E36-'GF Exp'!E48)</f>
        <v>0.40999999991618097</v>
      </c>
      <c r="F50" s="32">
        <f>SUM('GF Rev'!F36-'GF Exp'!F48)</f>
        <v>0.3300000000745058</v>
      </c>
      <c r="G50" s="32">
        <f>SUM('GF Rev'!G36-'GF Exp'!G48)</f>
        <v>0.43878449965268373</v>
      </c>
      <c r="H50" s="32">
        <f>SUM('GF Rev'!H36-'GF Exp'!H48)</f>
        <v>-0.2808259674347937</v>
      </c>
    </row>
    <row r="51" spans="1:8" ht="12.75">
      <c r="A51" s="4"/>
      <c r="B51" s="32"/>
      <c r="C51" s="32"/>
      <c r="D51" s="33"/>
      <c r="E51" s="32"/>
      <c r="F51" s="32"/>
      <c r="G51" s="32"/>
      <c r="H51" s="32"/>
    </row>
    <row r="52" spans="1:8" ht="12.75">
      <c r="A52" s="4" t="s">
        <v>63</v>
      </c>
      <c r="B52" s="32">
        <f>SUM(B50+'WF Rev-Exp'!B40+'SF Rev-Exp'!B40)</f>
        <v>0</v>
      </c>
      <c r="C52" s="32">
        <f>SUM(C50+'WF Rev-Exp'!C40+'SF Rev-Exp'!C40)</f>
        <v>12887</v>
      </c>
      <c r="D52" s="34">
        <f>SUM(D50+'WF Rev-Exp'!D40+'SF Rev-Exp'!D40)</f>
        <v>1</v>
      </c>
      <c r="E52" s="32">
        <f>SUM(E50+'WF Rev-Exp'!E40+'SF Rev-Exp'!E40)</f>
        <v>0.19499999991967343</v>
      </c>
      <c r="F52" s="32">
        <f>SUM(F50+'WF Rev-Exp'!F40+'SF Rev-Exp'!F40)</f>
        <v>0.19000000003143214</v>
      </c>
      <c r="G52" s="32">
        <f>SUM(G50+'WF Rev-Exp'!G40+'SF Rev-Exp'!G40)</f>
        <v>-0.17299050034489483</v>
      </c>
      <c r="H52" s="32">
        <f>SUM(H50+'WF Rev-Exp'!H40+'SF Rev-Exp'!H40)</f>
        <v>-0.8366597174317576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44" sqref="A44"/>
    </sheetView>
  </sheetViews>
  <sheetFormatPr defaultColWidth="9.140625" defaultRowHeight="12.75"/>
  <cols>
    <col min="1" max="1" width="28.7109375" style="0" customWidth="1"/>
  </cols>
  <sheetData>
    <row r="1" spans="1:8" ht="12.75">
      <c r="A1" s="2"/>
      <c r="B1" s="2">
        <v>2010</v>
      </c>
      <c r="C1" s="2">
        <v>2010</v>
      </c>
      <c r="D1" s="10">
        <v>2011</v>
      </c>
      <c r="E1" s="2">
        <v>2012</v>
      </c>
      <c r="F1" s="2">
        <v>2013</v>
      </c>
      <c r="G1" s="2">
        <v>2014</v>
      </c>
      <c r="H1" s="2">
        <v>2015</v>
      </c>
    </row>
    <row r="2" spans="1:8" ht="12.75">
      <c r="A2" s="2"/>
      <c r="B2" s="2" t="s">
        <v>0</v>
      </c>
      <c r="C2" s="2" t="s">
        <v>1</v>
      </c>
      <c r="D2" s="11" t="s">
        <v>0</v>
      </c>
      <c r="E2" s="2" t="s">
        <v>0</v>
      </c>
      <c r="F2" s="2" t="s">
        <v>0</v>
      </c>
      <c r="G2" s="2" t="s">
        <v>0</v>
      </c>
      <c r="H2" s="2" t="s">
        <v>0</v>
      </c>
    </row>
    <row r="3" spans="1:8" ht="12.75">
      <c r="A3" s="1"/>
      <c r="B3" s="2"/>
      <c r="C3" s="2"/>
      <c r="D3" s="11"/>
      <c r="E3" s="2"/>
      <c r="F3" s="1"/>
      <c r="G3" s="1"/>
      <c r="H3" s="3"/>
    </row>
    <row r="4" spans="1:8" ht="12.75">
      <c r="A4" s="8" t="s">
        <v>64</v>
      </c>
      <c r="B4" s="2"/>
      <c r="C4" s="2"/>
      <c r="D4" s="11"/>
      <c r="E4" s="2"/>
      <c r="F4" s="1"/>
      <c r="G4" s="1"/>
      <c r="H4" s="3"/>
    </row>
    <row r="5" spans="1:8" ht="12.75">
      <c r="A5" s="1"/>
      <c r="B5" s="2"/>
      <c r="C5" s="2"/>
      <c r="D5" s="11"/>
      <c r="E5" s="2"/>
      <c r="F5" s="1"/>
      <c r="G5" s="1"/>
      <c r="H5" s="3"/>
    </row>
    <row r="6" spans="1:9" ht="12.75">
      <c r="A6" s="4" t="s">
        <v>2</v>
      </c>
      <c r="B6" s="6">
        <v>105800</v>
      </c>
      <c r="C6" s="6">
        <v>105800</v>
      </c>
      <c r="D6" s="13">
        <v>109020</v>
      </c>
      <c r="E6" s="6">
        <v>110640</v>
      </c>
      <c r="F6" s="6">
        <f>E6*1.015</f>
        <v>112299.59999999999</v>
      </c>
      <c r="G6" s="6">
        <v>113990</v>
      </c>
      <c r="H6" s="6">
        <f>G6*1.015</f>
        <v>115699.84999999999</v>
      </c>
      <c r="I6" s="31">
        <f>H6-D6</f>
        <v>6679.849999999991</v>
      </c>
    </row>
    <row r="7" spans="1:8" ht="12.75">
      <c r="A7" s="1"/>
      <c r="B7" s="2"/>
      <c r="C7" s="2"/>
      <c r="D7" s="11"/>
      <c r="E7" s="2"/>
      <c r="F7" s="1"/>
      <c r="G7" s="1"/>
      <c r="H7" s="3"/>
    </row>
    <row r="8" spans="1:9" ht="12.75">
      <c r="A8" s="4" t="s">
        <v>10</v>
      </c>
      <c r="B8" s="6">
        <v>104513</v>
      </c>
      <c r="C8" s="6">
        <v>107205</v>
      </c>
      <c r="D8" s="13">
        <v>104853</v>
      </c>
      <c r="E8" s="6">
        <v>106396</v>
      </c>
      <c r="F8" s="6">
        <v>107975</v>
      </c>
      <c r="G8" s="6">
        <f>F8*1.015</f>
        <v>109594.62499999999</v>
      </c>
      <c r="H8" s="6">
        <v>111214</v>
      </c>
      <c r="I8" s="31">
        <f>H8-D8</f>
        <v>6361</v>
      </c>
    </row>
    <row r="9" spans="1:8" ht="12.75">
      <c r="A9" s="4"/>
      <c r="B9" s="2"/>
      <c r="C9" s="2"/>
      <c r="D9" s="11"/>
      <c r="E9" s="1"/>
      <c r="F9" s="1"/>
      <c r="G9" s="1"/>
      <c r="H9" s="3"/>
    </row>
    <row r="10" spans="1:8" ht="12.75">
      <c r="A10" s="4" t="s">
        <v>65</v>
      </c>
      <c r="B10" s="6">
        <v>150396</v>
      </c>
      <c r="C10" s="6">
        <v>82390</v>
      </c>
      <c r="D10" s="13">
        <v>123771</v>
      </c>
      <c r="E10" s="6">
        <v>75000</v>
      </c>
      <c r="F10" s="6">
        <v>75000</v>
      </c>
      <c r="G10" s="6">
        <v>75000</v>
      </c>
      <c r="H10" s="6">
        <v>75000</v>
      </c>
    </row>
    <row r="11" spans="1:8" ht="12.75">
      <c r="A11" s="1"/>
      <c r="B11" s="2"/>
      <c r="C11" s="2"/>
      <c r="D11" s="11"/>
      <c r="E11" s="1"/>
      <c r="F11" s="1"/>
      <c r="G11" s="1"/>
      <c r="H11" s="3"/>
    </row>
    <row r="12" spans="1:8" ht="12.75">
      <c r="A12" s="8" t="s">
        <v>66</v>
      </c>
      <c r="B12" s="9">
        <f aca="true" t="shared" si="0" ref="B12:H12">SUM(B6+B8+B10)</f>
        <v>360709</v>
      </c>
      <c r="C12" s="9">
        <f t="shared" si="0"/>
        <v>295395</v>
      </c>
      <c r="D12" s="18">
        <f t="shared" si="0"/>
        <v>337644</v>
      </c>
      <c r="E12" s="9">
        <f t="shared" si="0"/>
        <v>292036</v>
      </c>
      <c r="F12" s="9">
        <f t="shared" si="0"/>
        <v>295274.6</v>
      </c>
      <c r="G12" s="9">
        <f t="shared" si="0"/>
        <v>298584.625</v>
      </c>
      <c r="H12" s="9">
        <f t="shared" si="0"/>
        <v>301913.85</v>
      </c>
    </row>
    <row r="13" spans="1:8" ht="12.75">
      <c r="A13" s="4"/>
      <c r="B13" s="7"/>
      <c r="C13" s="7"/>
      <c r="D13" s="7"/>
      <c r="E13" s="1"/>
      <c r="F13" s="1"/>
      <c r="G13" s="1"/>
      <c r="H13" s="3"/>
    </row>
    <row r="14" spans="1:8" ht="13.5" thickBot="1">
      <c r="A14" s="19"/>
      <c r="B14" s="20"/>
      <c r="C14" s="20"/>
      <c r="D14" s="20"/>
      <c r="E14" s="21"/>
      <c r="F14" s="21"/>
      <c r="G14" s="21"/>
      <c r="H14" s="22"/>
    </row>
    <row r="15" spans="1:8" ht="12.75">
      <c r="A15" s="4"/>
      <c r="B15" s="7"/>
      <c r="C15" s="7"/>
      <c r="D15" s="23"/>
      <c r="E15" s="1"/>
      <c r="F15" s="1"/>
      <c r="G15" s="1"/>
      <c r="H15" s="3"/>
    </row>
    <row r="16" spans="1:8" ht="12.75">
      <c r="A16" s="4"/>
      <c r="B16" s="2">
        <v>2010</v>
      </c>
      <c r="C16" s="2">
        <v>2010</v>
      </c>
      <c r="D16" s="10">
        <v>2011</v>
      </c>
      <c r="E16" s="2">
        <v>2012</v>
      </c>
      <c r="F16" s="2">
        <v>2013</v>
      </c>
      <c r="G16" s="2">
        <v>2014</v>
      </c>
      <c r="H16" s="2">
        <v>2015</v>
      </c>
    </row>
    <row r="17" spans="1:8" ht="12.75">
      <c r="A17" s="4"/>
      <c r="B17" s="2" t="s">
        <v>0</v>
      </c>
      <c r="C17" s="2" t="s">
        <v>1</v>
      </c>
      <c r="D17" s="11" t="s">
        <v>0</v>
      </c>
      <c r="E17" s="2" t="s">
        <v>0</v>
      </c>
      <c r="F17" s="2" t="s">
        <v>0</v>
      </c>
      <c r="G17" s="2" t="s">
        <v>0</v>
      </c>
      <c r="H17" s="2" t="s">
        <v>0</v>
      </c>
    </row>
    <row r="18" spans="1:8" ht="12.75">
      <c r="A18" s="8" t="s">
        <v>67</v>
      </c>
      <c r="B18" s="7"/>
      <c r="C18" s="7"/>
      <c r="D18" s="24"/>
      <c r="E18" s="1"/>
      <c r="F18" s="1"/>
      <c r="G18" s="1"/>
      <c r="H18" s="3"/>
    </row>
    <row r="19" spans="1:8" ht="12.75">
      <c r="A19" s="1"/>
      <c r="B19" s="1"/>
      <c r="C19" s="1"/>
      <c r="D19" s="16"/>
      <c r="E19" s="1"/>
      <c r="F19" s="1"/>
      <c r="G19" s="1"/>
      <c r="H19" s="3"/>
    </row>
    <row r="20" spans="1:8" ht="12.75">
      <c r="A20" s="4" t="s">
        <v>29</v>
      </c>
      <c r="B20" s="6">
        <v>66965</v>
      </c>
      <c r="C20" s="6">
        <v>66708</v>
      </c>
      <c r="D20" s="13">
        <v>30745</v>
      </c>
      <c r="E20" s="6">
        <v>32000</v>
      </c>
      <c r="F20" s="6">
        <v>33000</v>
      </c>
      <c r="G20" s="6">
        <v>34000</v>
      </c>
      <c r="H20" s="6">
        <v>35000</v>
      </c>
    </row>
    <row r="21" spans="1:8" ht="12.75">
      <c r="A21" s="1"/>
      <c r="B21" s="2"/>
      <c r="C21" s="2"/>
      <c r="D21" s="11"/>
      <c r="E21" s="1"/>
      <c r="F21" s="1"/>
      <c r="G21" s="1"/>
      <c r="H21" s="3"/>
    </row>
    <row r="22" spans="1:8" ht="12.75">
      <c r="A22" s="4" t="s">
        <v>45</v>
      </c>
      <c r="B22" s="2"/>
      <c r="C22" s="2"/>
      <c r="D22" s="11"/>
      <c r="E22" s="1"/>
      <c r="F22" s="1"/>
      <c r="G22" s="1"/>
      <c r="H22" s="3"/>
    </row>
    <row r="23" spans="1:8" ht="12.75">
      <c r="A23" s="4" t="s">
        <v>68</v>
      </c>
      <c r="B23" s="7"/>
      <c r="C23" s="7"/>
      <c r="D23" s="14"/>
      <c r="E23" s="1"/>
      <c r="F23" s="1"/>
      <c r="G23" s="1"/>
      <c r="H23" s="3"/>
    </row>
    <row r="24" spans="1:8" ht="12.75">
      <c r="A24" s="1" t="s">
        <v>69</v>
      </c>
      <c r="B24" s="5">
        <v>40427</v>
      </c>
      <c r="C24" s="5">
        <v>30636</v>
      </c>
      <c r="D24" s="12">
        <v>34845</v>
      </c>
      <c r="E24" s="5">
        <v>37057</v>
      </c>
      <c r="F24" s="5">
        <v>38175</v>
      </c>
      <c r="G24" s="5">
        <v>39305</v>
      </c>
      <c r="H24" s="5">
        <v>40506</v>
      </c>
    </row>
    <row r="25" spans="1:8" ht="12.75">
      <c r="A25" s="1" t="s">
        <v>70</v>
      </c>
      <c r="B25" s="5">
        <v>29738</v>
      </c>
      <c r="C25" s="5">
        <v>34121</v>
      </c>
      <c r="D25" s="12">
        <v>47475</v>
      </c>
      <c r="E25" s="5">
        <v>40000</v>
      </c>
      <c r="F25" s="5">
        <f>E25*1.015</f>
        <v>40599.99999999999</v>
      </c>
      <c r="G25" s="5">
        <v>41180</v>
      </c>
      <c r="H25" s="5">
        <v>41808</v>
      </c>
    </row>
    <row r="26" spans="1:8" ht="12.75">
      <c r="A26" s="4" t="s">
        <v>71</v>
      </c>
      <c r="B26" s="6">
        <f aca="true" t="shared" si="1" ref="B26:H26">SUM(B24:B25)</f>
        <v>70165</v>
      </c>
      <c r="C26" s="6">
        <f t="shared" si="1"/>
        <v>64757</v>
      </c>
      <c r="D26" s="13">
        <f t="shared" si="1"/>
        <v>82320</v>
      </c>
      <c r="E26" s="6">
        <f t="shared" si="1"/>
        <v>77057</v>
      </c>
      <c r="F26" s="6">
        <f t="shared" si="1"/>
        <v>78775</v>
      </c>
      <c r="G26" s="6">
        <f t="shared" si="1"/>
        <v>80485</v>
      </c>
      <c r="H26" s="6">
        <f t="shared" si="1"/>
        <v>82314</v>
      </c>
    </row>
    <row r="27" spans="1:8" ht="12.75">
      <c r="A27" s="4"/>
      <c r="B27" s="2"/>
      <c r="C27" s="2"/>
      <c r="D27" s="11"/>
      <c r="E27" s="1"/>
      <c r="F27" s="1"/>
      <c r="G27" s="1"/>
      <c r="H27" s="3"/>
    </row>
    <row r="28" spans="1:8" ht="12.75">
      <c r="A28" s="4" t="s">
        <v>98</v>
      </c>
      <c r="B28" s="6">
        <v>0</v>
      </c>
      <c r="C28" s="7">
        <v>9526</v>
      </c>
      <c r="D28" s="13">
        <v>45000</v>
      </c>
      <c r="E28" s="6">
        <v>20000</v>
      </c>
      <c r="F28" s="6">
        <v>20000</v>
      </c>
      <c r="G28" s="7">
        <v>20000</v>
      </c>
      <c r="H28" s="7">
        <v>15000</v>
      </c>
    </row>
    <row r="29" spans="1:8" ht="12.75">
      <c r="A29" s="1"/>
      <c r="B29" s="2"/>
      <c r="C29" s="2"/>
      <c r="D29" s="11"/>
      <c r="E29" s="1"/>
      <c r="F29" s="1"/>
      <c r="G29" s="1"/>
      <c r="H29" s="1"/>
    </row>
    <row r="30" spans="1:8" ht="12.75">
      <c r="A30" s="4" t="s">
        <v>51</v>
      </c>
      <c r="B30" s="2"/>
      <c r="C30" s="2"/>
      <c r="D30" s="11"/>
      <c r="E30" s="1"/>
      <c r="F30" s="1"/>
      <c r="G30" s="1"/>
      <c r="H30" s="1"/>
    </row>
    <row r="31" spans="1:8" ht="12.75">
      <c r="A31" s="4" t="s">
        <v>52</v>
      </c>
      <c r="B31" s="2"/>
      <c r="C31" s="2"/>
      <c r="D31" s="11"/>
      <c r="E31" s="1"/>
      <c r="F31" s="1"/>
      <c r="G31" s="1"/>
      <c r="H31" s="1"/>
    </row>
    <row r="32" spans="1:8" ht="12.75">
      <c r="A32" s="1" t="s">
        <v>72</v>
      </c>
      <c r="B32" s="5">
        <v>6308</v>
      </c>
      <c r="C32" s="5">
        <v>15728</v>
      </c>
      <c r="D32" s="12">
        <v>6307</v>
      </c>
      <c r="E32" s="5">
        <v>6308</v>
      </c>
      <c r="F32" s="5">
        <v>10000</v>
      </c>
      <c r="G32" s="5">
        <v>10000</v>
      </c>
      <c r="H32" s="5">
        <v>10000</v>
      </c>
    </row>
    <row r="33" spans="1:8" ht="12.75">
      <c r="A33" s="1" t="s">
        <v>73</v>
      </c>
      <c r="B33" s="5">
        <v>26771</v>
      </c>
      <c r="C33" s="5">
        <v>26771</v>
      </c>
      <c r="D33" s="12">
        <v>26771</v>
      </c>
      <c r="E33" s="5">
        <v>26771</v>
      </c>
      <c r="F33" s="5">
        <v>40000</v>
      </c>
      <c r="G33" s="5">
        <v>40000</v>
      </c>
      <c r="H33" s="5">
        <v>40000</v>
      </c>
    </row>
    <row r="34" spans="1:8" ht="12.75">
      <c r="A34" s="4" t="s">
        <v>55</v>
      </c>
      <c r="B34" s="6">
        <f aca="true" t="shared" si="2" ref="B34:H34">SUM(B32:B33)</f>
        <v>33079</v>
      </c>
      <c r="C34" s="6">
        <v>33078</v>
      </c>
      <c r="D34" s="13">
        <f t="shared" si="2"/>
        <v>33078</v>
      </c>
      <c r="E34" s="6">
        <f t="shared" si="2"/>
        <v>33079</v>
      </c>
      <c r="F34" s="6">
        <f t="shared" si="2"/>
        <v>50000</v>
      </c>
      <c r="G34" s="6">
        <f t="shared" si="2"/>
        <v>50000</v>
      </c>
      <c r="H34" s="6">
        <f t="shared" si="2"/>
        <v>50000</v>
      </c>
    </row>
    <row r="35" spans="1:8" ht="12.75">
      <c r="A35" s="4"/>
      <c r="B35" s="7"/>
      <c r="C35" s="7"/>
      <c r="D35" s="14"/>
      <c r="E35" s="1"/>
      <c r="F35" s="1"/>
      <c r="G35" s="1"/>
      <c r="H35" s="1"/>
    </row>
    <row r="36" spans="1:8" ht="12.75">
      <c r="A36" s="4" t="s">
        <v>60</v>
      </c>
      <c r="B36" s="6">
        <v>190500</v>
      </c>
      <c r="C36" s="6">
        <v>120657</v>
      </c>
      <c r="D36" s="13">
        <v>146500</v>
      </c>
      <c r="E36" s="6">
        <v>129900</v>
      </c>
      <c r="F36" s="6">
        <v>113500</v>
      </c>
      <c r="G36" s="6">
        <v>114100</v>
      </c>
      <c r="H36" s="6">
        <v>119600</v>
      </c>
    </row>
    <row r="37" spans="1:8" ht="12.75">
      <c r="A37" s="4"/>
      <c r="B37" s="7"/>
      <c r="C37" s="7"/>
      <c r="D37" s="14"/>
      <c r="E37" s="1"/>
      <c r="F37" s="1"/>
      <c r="G37" s="1"/>
      <c r="H37" s="1"/>
    </row>
    <row r="38" spans="1:8" ht="12.75">
      <c r="A38" s="8" t="s">
        <v>74</v>
      </c>
      <c r="B38" s="9">
        <f aca="true" t="shared" si="3" ref="B38:H38">SUM(B20+B26+B28+B34+B36)</f>
        <v>360709</v>
      </c>
      <c r="C38" s="9">
        <f t="shared" si="3"/>
        <v>294726</v>
      </c>
      <c r="D38" s="18">
        <f t="shared" si="3"/>
        <v>337643</v>
      </c>
      <c r="E38" s="9">
        <f t="shared" si="3"/>
        <v>292036</v>
      </c>
      <c r="F38" s="9">
        <f t="shared" si="3"/>
        <v>295275</v>
      </c>
      <c r="G38" s="9">
        <f t="shared" si="3"/>
        <v>298585</v>
      </c>
      <c r="H38" s="9">
        <f t="shared" si="3"/>
        <v>301914</v>
      </c>
    </row>
    <row r="39" spans="1:8" ht="12.75">
      <c r="A39" s="4"/>
      <c r="B39" s="7"/>
      <c r="C39" s="7"/>
      <c r="D39" s="14"/>
      <c r="E39" s="7"/>
      <c r="F39" s="7"/>
      <c r="G39" s="7"/>
      <c r="H39" s="7"/>
    </row>
    <row r="40" spans="1:8" ht="12.75">
      <c r="A40" s="4" t="s">
        <v>75</v>
      </c>
      <c r="B40" s="6">
        <f aca="true" t="shared" si="4" ref="B40:H40">SUM(B12-B38)</f>
        <v>0</v>
      </c>
      <c r="C40" s="6">
        <f t="shared" si="4"/>
        <v>669</v>
      </c>
      <c r="D40" s="6">
        <f t="shared" si="4"/>
        <v>1</v>
      </c>
      <c r="E40" s="6">
        <f t="shared" si="4"/>
        <v>0</v>
      </c>
      <c r="F40" s="6">
        <f t="shared" si="4"/>
        <v>-0.40000000002328306</v>
      </c>
      <c r="G40" s="6">
        <f t="shared" si="4"/>
        <v>-0.375</v>
      </c>
      <c r="H40" s="6">
        <f t="shared" si="4"/>
        <v>-0.15000000002328306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28.7109375" style="0" customWidth="1"/>
  </cols>
  <sheetData>
    <row r="1" spans="1:8" ht="12.75">
      <c r="A1" s="2"/>
      <c r="B1" s="2">
        <v>2010</v>
      </c>
      <c r="C1" s="2">
        <v>2010</v>
      </c>
      <c r="D1" s="10">
        <v>2011</v>
      </c>
      <c r="E1" s="2">
        <v>2012</v>
      </c>
      <c r="F1" s="2">
        <v>2013</v>
      </c>
      <c r="G1" s="2">
        <v>2014</v>
      </c>
      <c r="H1" s="2">
        <v>2015</v>
      </c>
    </row>
    <row r="2" spans="1:8" ht="12.75">
      <c r="A2" s="2"/>
      <c r="B2" s="2" t="s">
        <v>0</v>
      </c>
      <c r="C2" s="2" t="s">
        <v>1</v>
      </c>
      <c r="D2" s="11" t="s">
        <v>0</v>
      </c>
      <c r="E2" s="2" t="s">
        <v>0</v>
      </c>
      <c r="F2" s="2" t="s">
        <v>0</v>
      </c>
      <c r="G2" s="2" t="s">
        <v>0</v>
      </c>
      <c r="H2" s="2" t="s">
        <v>0</v>
      </c>
    </row>
    <row r="3" spans="1:8" ht="12.75">
      <c r="A3" s="1"/>
      <c r="B3" s="2"/>
      <c r="C3" s="2"/>
      <c r="D3" s="11"/>
      <c r="E3" s="2"/>
      <c r="F3" s="1"/>
      <c r="G3" s="1"/>
      <c r="H3" s="3"/>
    </row>
    <row r="4" spans="1:8" ht="12.75">
      <c r="A4" s="8" t="s">
        <v>76</v>
      </c>
      <c r="B4" s="2"/>
      <c r="C4" s="2"/>
      <c r="D4" s="11"/>
      <c r="E4" s="2"/>
      <c r="F4" s="1"/>
      <c r="G4" s="1"/>
      <c r="H4" s="3"/>
    </row>
    <row r="5" spans="1:8" ht="12.75">
      <c r="A5" s="1"/>
      <c r="B5" s="2"/>
      <c r="C5" s="2"/>
      <c r="D5" s="11"/>
      <c r="E5" s="2"/>
      <c r="F5" s="1"/>
      <c r="G5" s="1"/>
      <c r="H5" s="3"/>
    </row>
    <row r="6" spans="1:9" ht="12.75">
      <c r="A6" s="4" t="s">
        <v>2</v>
      </c>
      <c r="B6" s="6">
        <v>57000</v>
      </c>
      <c r="C6" s="6">
        <v>57000</v>
      </c>
      <c r="D6" s="13">
        <v>58710</v>
      </c>
      <c r="E6" s="6">
        <v>59603</v>
      </c>
      <c r="F6" s="6">
        <f>E6*1.015</f>
        <v>60497.04499999999</v>
      </c>
      <c r="G6" s="6">
        <v>61400</v>
      </c>
      <c r="H6" s="6">
        <f>G6*1.015</f>
        <v>62320.99999999999</v>
      </c>
      <c r="I6" s="31">
        <f>H6-D6</f>
        <v>3610.9999999999927</v>
      </c>
    </row>
    <row r="7" spans="1:8" ht="12.75">
      <c r="A7" s="1"/>
      <c r="B7" s="2"/>
      <c r="C7" s="2"/>
      <c r="D7" s="11"/>
      <c r="E7" s="2"/>
      <c r="F7" s="2"/>
      <c r="G7" s="2"/>
      <c r="H7" s="3"/>
    </row>
    <row r="8" spans="1:9" ht="12.75">
      <c r="A8" s="4" t="s">
        <v>10</v>
      </c>
      <c r="B8" s="6">
        <v>130617</v>
      </c>
      <c r="C8" s="6">
        <v>132834</v>
      </c>
      <c r="D8" s="13">
        <v>130718</v>
      </c>
      <c r="E8" s="6">
        <v>132691</v>
      </c>
      <c r="F8" s="6">
        <f>E8*1.015</f>
        <v>134681.365</v>
      </c>
      <c r="G8" s="6">
        <f>F8*1.015</f>
        <v>136701.58547499997</v>
      </c>
      <c r="H8" s="6">
        <v>138742</v>
      </c>
      <c r="I8" s="31">
        <f>H8-D8</f>
        <v>8024</v>
      </c>
    </row>
    <row r="9" spans="1:8" ht="12.75">
      <c r="A9" s="4"/>
      <c r="B9" s="7"/>
      <c r="C9" s="7"/>
      <c r="D9" s="14"/>
      <c r="E9" s="7"/>
      <c r="F9" s="7"/>
      <c r="G9" s="7"/>
      <c r="H9" s="3"/>
    </row>
    <row r="10" spans="1:8" ht="12.75">
      <c r="A10" s="4" t="s">
        <v>77</v>
      </c>
      <c r="B10" s="6">
        <v>91427</v>
      </c>
      <c r="C10" s="6">
        <v>42500</v>
      </c>
      <c r="D10" s="13">
        <v>24518</v>
      </c>
      <c r="E10" s="6">
        <v>0</v>
      </c>
      <c r="F10" s="6">
        <v>15000</v>
      </c>
      <c r="G10" s="6">
        <v>15000</v>
      </c>
      <c r="H10" s="6">
        <v>15000</v>
      </c>
    </row>
    <row r="11" spans="1:8" ht="12.75">
      <c r="A11" s="4"/>
      <c r="B11" s="7"/>
      <c r="C11" s="7"/>
      <c r="D11" s="14"/>
      <c r="E11" s="1"/>
      <c r="F11" s="1"/>
      <c r="G11" s="1"/>
      <c r="H11" s="3"/>
    </row>
    <row r="12" spans="1:8" ht="12.75">
      <c r="A12" s="8" t="s">
        <v>78</v>
      </c>
      <c r="B12" s="9">
        <f>SUM(B6+B8+B10)</f>
        <v>279044</v>
      </c>
      <c r="C12" s="9">
        <f>SUM(C6+C8+C10)</f>
        <v>232334</v>
      </c>
      <c r="D12" s="18">
        <f>SUM(D6:D10)</f>
        <v>213946</v>
      </c>
      <c r="E12" s="9">
        <f>SUM(E6+E8+E10)</f>
        <v>192294</v>
      </c>
      <c r="F12" s="9">
        <f>SUM(F6+F8+F10)</f>
        <v>210178.40999999997</v>
      </c>
      <c r="G12" s="9">
        <f>SUM(G6+G8+G10)</f>
        <v>213101.58547499997</v>
      </c>
      <c r="H12" s="9">
        <f>SUM(H6+H8+H10)</f>
        <v>216063</v>
      </c>
    </row>
    <row r="13" spans="1:8" ht="12.75">
      <c r="A13" s="4"/>
      <c r="B13" s="7"/>
      <c r="C13" s="7"/>
      <c r="D13" s="7"/>
      <c r="E13" s="1"/>
      <c r="F13" s="1"/>
      <c r="G13" s="1"/>
      <c r="H13" s="3"/>
    </row>
    <row r="14" spans="1:8" ht="13.5" thickBot="1">
      <c r="A14" s="19"/>
      <c r="B14" s="20"/>
      <c r="C14" s="20"/>
      <c r="D14" s="20"/>
      <c r="E14" s="21"/>
      <c r="F14" s="21"/>
      <c r="G14" s="21"/>
      <c r="H14" s="22"/>
    </row>
    <row r="15" spans="1:8" ht="12.75">
      <c r="A15" s="4"/>
      <c r="B15" s="7"/>
      <c r="C15" s="7"/>
      <c r="D15" s="23"/>
      <c r="E15" s="1"/>
      <c r="F15" s="1"/>
      <c r="G15" s="1"/>
      <c r="H15" s="3"/>
    </row>
    <row r="16" spans="1:8" ht="12.75">
      <c r="A16" s="4"/>
      <c r="B16" s="2">
        <v>2010</v>
      </c>
      <c r="C16" s="2">
        <v>2010</v>
      </c>
      <c r="D16" s="10">
        <v>2011</v>
      </c>
      <c r="E16" s="2">
        <v>2012</v>
      </c>
      <c r="F16" s="2">
        <v>2013</v>
      </c>
      <c r="G16" s="2">
        <v>2014</v>
      </c>
      <c r="H16" s="2">
        <v>2015</v>
      </c>
    </row>
    <row r="17" spans="1:8" ht="12.75">
      <c r="A17" s="4"/>
      <c r="B17" s="2" t="s">
        <v>0</v>
      </c>
      <c r="C17" s="2" t="s">
        <v>1</v>
      </c>
      <c r="D17" s="11" t="s">
        <v>0</v>
      </c>
      <c r="E17" s="2" t="s">
        <v>0</v>
      </c>
      <c r="F17" s="2" t="s">
        <v>0</v>
      </c>
      <c r="G17" s="2" t="s">
        <v>0</v>
      </c>
      <c r="H17" s="2" t="s">
        <v>0</v>
      </c>
    </row>
    <row r="18" spans="1:8" ht="12.75">
      <c r="A18" s="8" t="s">
        <v>79</v>
      </c>
      <c r="B18" s="7"/>
      <c r="C18" s="7"/>
      <c r="D18" s="24"/>
      <c r="E18" s="1"/>
      <c r="F18" s="1"/>
      <c r="G18" s="1"/>
      <c r="H18" s="3"/>
    </row>
    <row r="19" spans="1:8" ht="12.75">
      <c r="A19" s="4"/>
      <c r="B19" s="7"/>
      <c r="C19" s="7"/>
      <c r="D19" s="24"/>
      <c r="E19" s="1"/>
      <c r="F19" s="1"/>
      <c r="G19" s="1"/>
      <c r="H19" s="3"/>
    </row>
    <row r="20" spans="1:8" ht="12.75">
      <c r="A20" s="4" t="s">
        <v>29</v>
      </c>
      <c r="B20" s="6">
        <v>122864</v>
      </c>
      <c r="C20" s="6">
        <v>117801</v>
      </c>
      <c r="D20" s="13">
        <v>39106</v>
      </c>
      <c r="E20" s="6">
        <v>40753</v>
      </c>
      <c r="F20" s="6">
        <v>40000</v>
      </c>
      <c r="G20" s="6">
        <v>40000</v>
      </c>
      <c r="H20" s="6">
        <v>40000</v>
      </c>
    </row>
    <row r="21" spans="1:8" ht="12.75">
      <c r="A21" s="4"/>
      <c r="B21" s="7"/>
      <c r="C21" s="7"/>
      <c r="D21" s="24"/>
      <c r="E21" s="1"/>
      <c r="F21" s="1"/>
      <c r="G21" s="1"/>
      <c r="H21" s="1"/>
    </row>
    <row r="22" spans="1:8" ht="12.75">
      <c r="A22" s="4" t="s">
        <v>45</v>
      </c>
      <c r="B22" s="2"/>
      <c r="C22" s="2"/>
      <c r="D22" s="11"/>
      <c r="E22" s="1"/>
      <c r="F22" s="1"/>
      <c r="G22" s="1"/>
      <c r="H22" s="1"/>
    </row>
    <row r="23" spans="1:8" ht="12.75">
      <c r="A23" s="1" t="s">
        <v>80</v>
      </c>
      <c r="B23" s="5">
        <v>15491</v>
      </c>
      <c r="C23" s="5">
        <v>9671</v>
      </c>
      <c r="D23" s="12">
        <v>14958</v>
      </c>
      <c r="E23" s="5">
        <v>15477</v>
      </c>
      <c r="F23" s="5">
        <f aca="true" t="shared" si="0" ref="F23:H24">E23*1.015</f>
        <v>15709.154999999999</v>
      </c>
      <c r="G23" s="5">
        <f t="shared" si="0"/>
        <v>15944.792324999997</v>
      </c>
      <c r="H23" s="5">
        <f t="shared" si="0"/>
        <v>16183.964209874996</v>
      </c>
    </row>
    <row r="24" spans="1:8" ht="12.75">
      <c r="A24" s="1" t="s">
        <v>81</v>
      </c>
      <c r="B24" s="5">
        <v>14691</v>
      </c>
      <c r="C24" s="5">
        <v>11008</v>
      </c>
      <c r="D24" s="12">
        <v>28201</v>
      </c>
      <c r="E24" s="5">
        <v>25733</v>
      </c>
      <c r="F24" s="5">
        <f t="shared" si="0"/>
        <v>26118.995</v>
      </c>
      <c r="G24" s="5">
        <f t="shared" si="0"/>
        <v>26510.779924999995</v>
      </c>
      <c r="H24" s="5">
        <f t="shared" si="0"/>
        <v>26908.44162387499</v>
      </c>
    </row>
    <row r="25" spans="1:8" ht="12.75">
      <c r="A25" s="1" t="s">
        <v>82</v>
      </c>
      <c r="B25" s="5">
        <v>66999</v>
      </c>
      <c r="C25" s="5">
        <v>67352</v>
      </c>
      <c r="D25" s="12">
        <v>76681</v>
      </c>
      <c r="E25" s="5">
        <f>D25*1.015</f>
        <v>77831.215</v>
      </c>
      <c r="F25" s="5">
        <v>79750</v>
      </c>
      <c r="G25" s="5">
        <f>F25*1.015</f>
        <v>80946.24999999999</v>
      </c>
      <c r="H25" s="5">
        <v>82171</v>
      </c>
    </row>
    <row r="26" spans="1:8" ht="12.75">
      <c r="A26" s="4" t="s">
        <v>71</v>
      </c>
      <c r="B26" s="6">
        <f aca="true" t="shared" si="1" ref="B26:H26">SUM(B23:B25)</f>
        <v>97181</v>
      </c>
      <c r="C26" s="6">
        <f t="shared" si="1"/>
        <v>88031</v>
      </c>
      <c r="D26" s="13">
        <f t="shared" si="1"/>
        <v>119840</v>
      </c>
      <c r="E26" s="6">
        <f t="shared" si="1"/>
        <v>119041.215</v>
      </c>
      <c r="F26" s="6">
        <f t="shared" si="1"/>
        <v>121578.15</v>
      </c>
      <c r="G26" s="6">
        <f t="shared" si="1"/>
        <v>123401.82224999997</v>
      </c>
      <c r="H26" s="6">
        <f t="shared" si="1"/>
        <v>125263.40583374999</v>
      </c>
    </row>
    <row r="27" spans="1:8" ht="12.75">
      <c r="A27" s="4"/>
      <c r="B27" s="7"/>
      <c r="C27" s="7"/>
      <c r="D27" s="14"/>
      <c r="E27" s="1"/>
      <c r="F27" s="1"/>
      <c r="G27" s="1"/>
      <c r="H27" s="1"/>
    </row>
    <row r="28" spans="1:8" ht="12.75">
      <c r="A28" s="4" t="s">
        <v>98</v>
      </c>
      <c r="B28" s="6">
        <v>0</v>
      </c>
      <c r="C28" s="6">
        <v>0</v>
      </c>
      <c r="D28" s="13">
        <v>5000</v>
      </c>
      <c r="E28" s="6">
        <v>0</v>
      </c>
      <c r="F28" s="6">
        <v>15000</v>
      </c>
      <c r="G28" s="6">
        <v>15000</v>
      </c>
      <c r="H28" s="6">
        <v>15000</v>
      </c>
    </row>
    <row r="29" ht="12.75">
      <c r="D29" s="30"/>
    </row>
    <row r="30" spans="1:8" ht="12.75">
      <c r="A30" s="4" t="s">
        <v>51</v>
      </c>
      <c r="B30" s="2"/>
      <c r="C30" s="2"/>
      <c r="D30" s="11"/>
      <c r="E30" s="1"/>
      <c r="F30" s="1"/>
      <c r="G30" s="1"/>
      <c r="H30" s="1"/>
    </row>
    <row r="31" spans="1:8" ht="12.75">
      <c r="A31" s="4" t="s">
        <v>52</v>
      </c>
      <c r="B31" s="2"/>
      <c r="C31" s="2"/>
      <c r="D31" s="11"/>
      <c r="E31" s="1"/>
      <c r="F31" s="1"/>
      <c r="G31" s="1"/>
      <c r="H31" s="1"/>
    </row>
    <row r="32" spans="1:8" ht="12.75">
      <c r="A32" s="1" t="s">
        <v>72</v>
      </c>
      <c r="B32" s="5">
        <v>0</v>
      </c>
      <c r="C32" s="5">
        <v>0</v>
      </c>
      <c r="D32" s="12">
        <v>0</v>
      </c>
      <c r="E32" s="5">
        <v>0</v>
      </c>
      <c r="F32" s="2">
        <v>0</v>
      </c>
      <c r="G32" s="2">
        <v>0</v>
      </c>
      <c r="H32" s="2">
        <v>0</v>
      </c>
    </row>
    <row r="33" spans="1:8" ht="12.75">
      <c r="A33" s="1" t="s">
        <v>73</v>
      </c>
      <c r="B33" s="5">
        <v>0</v>
      </c>
      <c r="C33" s="5">
        <v>0</v>
      </c>
      <c r="D33" s="12">
        <v>0</v>
      </c>
      <c r="E33" s="5">
        <v>0</v>
      </c>
      <c r="F33" s="2">
        <v>0</v>
      </c>
      <c r="G33" s="2">
        <v>0</v>
      </c>
      <c r="H33" s="2">
        <v>0</v>
      </c>
    </row>
    <row r="34" spans="1:8" ht="12.75">
      <c r="A34" s="4" t="s">
        <v>55</v>
      </c>
      <c r="B34" s="6">
        <f>SUM(B32:B33)</f>
        <v>0</v>
      </c>
      <c r="C34" s="6">
        <f>SUM(C32:C33)</f>
        <v>0</v>
      </c>
      <c r="D34" s="13">
        <f>SUM(D32:D33)</f>
        <v>0</v>
      </c>
      <c r="E34" s="6">
        <f>SUM(E32:E33)</f>
        <v>0</v>
      </c>
      <c r="F34" s="7">
        <v>0</v>
      </c>
      <c r="G34" s="7">
        <v>0</v>
      </c>
      <c r="H34" s="7">
        <v>0</v>
      </c>
    </row>
    <row r="35" spans="1:8" ht="12.75">
      <c r="A35" s="4"/>
      <c r="B35" s="7"/>
      <c r="C35" s="7"/>
      <c r="D35" s="14"/>
      <c r="E35" s="1"/>
      <c r="F35" s="1"/>
      <c r="G35" s="1"/>
      <c r="H35" s="1"/>
    </row>
    <row r="36" spans="1:8" ht="12.75">
      <c r="A36" s="4" t="s">
        <v>60</v>
      </c>
      <c r="B36" s="6">
        <v>59000</v>
      </c>
      <c r="C36" s="6">
        <v>26115</v>
      </c>
      <c r="D36" s="13">
        <v>50000</v>
      </c>
      <c r="E36" s="6">
        <v>32500</v>
      </c>
      <c r="F36" s="6">
        <v>33600</v>
      </c>
      <c r="G36" s="6">
        <v>34700</v>
      </c>
      <c r="H36" s="6">
        <v>35800</v>
      </c>
    </row>
    <row r="37" spans="1:8" ht="12.75">
      <c r="A37" s="4"/>
      <c r="B37" s="7"/>
      <c r="C37" s="7"/>
      <c r="D37" s="14"/>
      <c r="E37" s="1"/>
      <c r="F37" s="1"/>
      <c r="G37" s="1"/>
      <c r="H37" s="1"/>
    </row>
    <row r="38" spans="1:8" ht="12.75">
      <c r="A38" s="8" t="s">
        <v>83</v>
      </c>
      <c r="B38" s="9">
        <f aca="true" t="shared" si="2" ref="B38:H38">SUM(B20+B26+B28+B34+B36)</f>
        <v>279045</v>
      </c>
      <c r="C38" s="9">
        <f t="shared" si="2"/>
        <v>231947</v>
      </c>
      <c r="D38" s="18">
        <f t="shared" si="2"/>
        <v>213946</v>
      </c>
      <c r="E38" s="9">
        <f t="shared" si="2"/>
        <v>192294.215</v>
      </c>
      <c r="F38" s="9">
        <f t="shared" si="2"/>
        <v>210178.15</v>
      </c>
      <c r="G38" s="9">
        <f t="shared" si="2"/>
        <v>213101.82224999997</v>
      </c>
      <c r="H38" s="9">
        <f t="shared" si="2"/>
        <v>216063.40583374997</v>
      </c>
    </row>
    <row r="39" spans="1:8" ht="12.75">
      <c r="A39" s="4"/>
      <c r="B39" s="7"/>
      <c r="C39" s="23"/>
      <c r="D39" s="14"/>
      <c r="E39" s="7"/>
      <c r="F39" s="7"/>
      <c r="G39" s="7"/>
      <c r="H39" s="7"/>
    </row>
    <row r="40" spans="1:8" ht="12.75">
      <c r="A40" s="4" t="s">
        <v>75</v>
      </c>
      <c r="B40" s="6">
        <f aca="true" t="shared" si="3" ref="B40:H40">SUM(B12-B38)</f>
        <v>-1</v>
      </c>
      <c r="C40" s="6">
        <f t="shared" si="3"/>
        <v>387</v>
      </c>
      <c r="D40" s="6">
        <f t="shared" si="3"/>
        <v>0</v>
      </c>
      <c r="E40" s="6">
        <f t="shared" si="3"/>
        <v>-0.21499999999650754</v>
      </c>
      <c r="F40" s="6">
        <f t="shared" si="3"/>
        <v>0.2599999999802094</v>
      </c>
      <c r="G40" s="6">
        <f t="shared" si="3"/>
        <v>-0.23677499999757856</v>
      </c>
      <c r="H40" s="6">
        <f t="shared" si="3"/>
        <v>-0.4058337499736808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22.00390625" style="0" customWidth="1"/>
    <col min="2" max="2" width="18.140625" style="0" customWidth="1"/>
    <col min="3" max="3" width="20.7109375" style="0" customWidth="1"/>
  </cols>
  <sheetData>
    <row r="1" spans="1:3" ht="12.75">
      <c r="A1" s="25" t="s">
        <v>84</v>
      </c>
      <c r="B1" s="25" t="s">
        <v>86</v>
      </c>
      <c r="C1" s="25" t="s">
        <v>85</v>
      </c>
    </row>
    <row r="2" ht="12.75">
      <c r="A2" t="s">
        <v>87</v>
      </c>
    </row>
    <row r="3" ht="12.75">
      <c r="A3" t="s">
        <v>88</v>
      </c>
    </row>
    <row r="4" ht="12.75">
      <c r="A4" t="s">
        <v>89</v>
      </c>
    </row>
    <row r="5" ht="12.75">
      <c r="A5" t="s">
        <v>90</v>
      </c>
    </row>
    <row r="6" ht="12.75">
      <c r="A6" t="s">
        <v>91</v>
      </c>
    </row>
    <row r="7" ht="12.75">
      <c r="A7" t="s">
        <v>92</v>
      </c>
    </row>
    <row r="8" ht="12.75">
      <c r="A8" s="25" t="s">
        <v>93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Montrose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CAO</cp:lastModifiedBy>
  <dcterms:created xsi:type="dcterms:W3CDTF">2010-03-10T16:43:15Z</dcterms:created>
  <dcterms:modified xsi:type="dcterms:W3CDTF">2011-04-27T16:22:39Z</dcterms:modified>
  <cp:category/>
  <cp:version/>
  <cp:contentType/>
  <cp:contentStatus/>
</cp:coreProperties>
</file>